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'BRPL'!$A$1:$Q$175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<sst xmlns="http://schemas.openxmlformats.org/spreadsheetml/2006/main" count="1448" uniqueCount="418">
  <si>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</si>
  <si>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</si>
  <si>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</si>
  <si>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</si>
  <si>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</si>
  <si>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</si>
  <si>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</si>
  <si>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</si>
  <si>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</si>
  <si>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</si>
  <si>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</si>
  <si>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</si>
  <si>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</si>
  <si>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</si>
  <si>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</si>
  <si>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</si>
  <si>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</si>
  <si>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</si>
  <si>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</si>
  <si>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</si>
  <si>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</si>
  <si>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</si>
  <si>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</si>
  <si>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</si>
  <si>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</si>
  <si>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</si>
  <si>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</si>
  <si>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</si>
  <si>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</si>
  <si>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</si>
  <si>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</si>
  <si>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</si>
  <si>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</si>
  <si>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</si>
  <si>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</si>
  <si>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</si>
  <si>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</si>
  <si>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</si>
  <si>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</si>
  <si>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</si>
  <si>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</si>
  <si>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</si>
  <si>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</si>
  <si>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</si>
  <si>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</si>
  <si>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</si>
  <si>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</si>
  <si>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</si>
  <si>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</si>
  <si>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</si>
  <si>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</si>
  <si>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</si>
  <si>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</si>
  <si>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</si>
  <si>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</si>
  <si>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</si>
  <si>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</si>
  <si>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</si>
  <si>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</si>
  <si>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</si>
  <si>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</si>
  <si>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</si>
  <si>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</si>
  <si>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</si>
  <si>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</si>
  <si>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</si>
  <si>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</si>
  <si>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</si>
  <si>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</si>
  <si>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</si>
  <si>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</si>
  <si>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</si>
  <si>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</si>
  <si>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</si>
  <si>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</si>
  <si>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</si>
  <si>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</si>
  <si>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</si>
  <si>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</si>
  <si>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</si>
  <si>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</si>
  <si>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</si>
  <si>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</si>
  <si>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</si>
  <si>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</si>
  <si>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</si>
  <si>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</si>
  <si>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</si>
  <si>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</si>
  <si>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</si>
  <si>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</si>
  <si>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</si>
  <si>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</si>
  <si>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</si>
  <si>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</si>
  <si>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</si>
  <si>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</si>
  <si>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</si>
  <si>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</si>
  <si>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</si>
  <si>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</si>
  <si>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</si>
  <si>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</si>
  <si>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</si>
  <si>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</si>
  <si>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</si>
  <si>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</si>
  <si>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</si>
  <si>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</si>
  <si>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</si>
  <si>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</si>
  <si>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</si>
  <si>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</si>
  <si>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</si>
  <si>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</si>
  <si>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</si>
  <si>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</si>
  <si>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</si>
  <si>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</si>
  <si>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</si>
  <si>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</si>
  <si>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</si>
  <si>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</si>
  <si>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</si>
  <si>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</si>
  <si>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</si>
  <si>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</si>
  <si>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</si>
  <si>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</si>
  <si>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</si>
  <si>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</si>
  <si>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</si>
  <si>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</si>
  <si>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</si>
  <si>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</si>
  <si>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</si>
  <si>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</si>
  <si>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</si>
  <si>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</si>
  <si>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</si>
  <si>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</si>
  <si>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</si>
  <si>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</si>
  <si>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</si>
  <si>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</si>
  <si>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</si>
  <si>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</si>
  <si>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</si>
  <si>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</si>
  <si>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</si>
  <si>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</si>
  <si>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</si>
  <si>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</si>
  <si>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</si>
  <si>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</si>
  <si>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</si>
  <si>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</si>
  <si>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</si>
  <si>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</si>
  <si>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</si>
  <si>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</si>
  <si>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</si>
  <si>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</si>
  <si>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</si>
  <si>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</si>
  <si>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</si>
  <si>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</si>
  <si>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</si>
  <si>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</si>
  <si>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</si>
  <si>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</si>
  <si>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</si>
  <si>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</si>
  <si>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</si>
  <si>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</si>
  <si>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</si>
  <si>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</si>
  <si>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</si>
  <si>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</si>
  <si>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</si>
  <si>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</si>
  <si>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</si>
  <si>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</si>
  <si>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</si>
  <si>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</si>
  <si>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</si>
  <si>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</si>
  <si>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</si>
  <si>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</si>
  <si>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</si>
  <si>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</si>
  <si>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</si>
  <si>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</si>
  <si>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</si>
  <si>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</si>
  <si>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</si>
  <si>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</si>
  <si>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</si>
  <si>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</si>
  <si>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</si>
  <si>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</si>
  <si>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</si>
  <si>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</si>
  <si>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</si>
  <si>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</si>
  <si>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</si>
  <si>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</si>
  <si>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</si>
  <si>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</si>
  <si>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</si>
  <si>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</si>
  <si>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</si>
  <si>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</si>
  <si>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</si>
  <si>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</si>
  <si>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</si>
  <si>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</si>
  <si>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</si>
  <si>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</si>
  <si>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</si>
  <si>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</si>
  <si>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</si>
  <si>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</si>
  <si>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</si>
  <si>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</si>
  <si>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</si>
  <si>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</si>
  <si>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</si>
  <si>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</si>
  <si>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</si>
  <si>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</si>
  <si>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</si>
  <si>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</si>
  <si>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</si>
  <si>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</si>
  <si>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</si>
  <si>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</si>
  <si>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</si>
  <si>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</si>
  <si>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</si>
  <si>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</si>
  <si>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</si>
  <si>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</si>
  <si>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</si>
  <si>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</si>
  <si>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</si>
  <si>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</si>
  <si>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</si>
  <si>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</si>
  <si>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</si>
  <si>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</si>
  <si>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</si>
  <si>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</si>
  <si>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</si>
  <si>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</si>
  <si>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</si>
  <si>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</si>
  <si>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</si>
  <si>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</si>
  <si>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</si>
  <si>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</si>
  <si>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</si>
  <si>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</si>
  <si>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</si>
  <si>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</si>
  <si>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</si>
  <si>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</si>
  <si>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</si>
  <si>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</si>
  <si>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</si>
  <si>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</si>
  <si>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</si>
  <si>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</si>
  <si>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</si>
  <si>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</si>
  <si>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</si>
  <si>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</si>
  <si>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</si>
  <si>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</si>
  <si>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</si>
  <si>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</si>
  <si>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</si>
  <si>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</si>
  <si>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</si>
  <si>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</si>
  <si>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</si>
  <si>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</si>
  <si>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</si>
  <si>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</si>
  <si>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</si>
  <si>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</si>
  <si>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</si>
  <si>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</si>
  <si>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</si>
  <si>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</si>
  <si>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</si>
  <si>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</si>
  <si>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</si>
  <si>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</si>
  <si>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</si>
  <si>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</si>
  <si>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</si>
  <si>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</si>
  <si>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</si>
  <si>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</si>
  <si>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</si>
  <si>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</si>
  <si>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</si>
  <si>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</si>
  <si>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</si>
  <si>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</si>
  <si>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</si>
  <si>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</si>
  <si>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</si>
  <si>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</si>
  <si>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</si>
  <si>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</si>
  <si>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</si>
  <si>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</si>
  <si>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</si>
  <si>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</si>
  <si>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</si>
  <si>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</si>
  <si>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</si>
  <si>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</si>
  <si>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</si>
  <si>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</si>
  <si>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</si>
  <si>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</si>
  <si>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</si>
  <si>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</si>
  <si>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</si>
  <si>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</si>
  <si>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</si>
  <si>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</si>
  <si>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</si>
  <si>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</si>
  <si>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</si>
  <si>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</si>
  <si>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</si>
  <si>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</si>
  <si>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</si>
  <si>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</si>
  <si>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</si>
  <si>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</si>
  <si>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</si>
  <si>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</si>
  <si>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</si>
  <si>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</si>
  <si>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</si>
  <si>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</si>
  <si>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</si>
  <si>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</si>
  <si>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</si>
  <si>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</si>
  <si>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</si>
  <si>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</si>
  <si>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</si>
  <si>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</si>
  <si>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</si>
  <si>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</si>
  <si>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</si>
  <si>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</si>
  <si>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</si>
  <si>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</si>
  <si>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</si>
  <si>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</si>
  <si>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</si>
  <si>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</si>
  <si>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</si>
  <si>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</si>
  <si>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</si>
  <si>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</si>
  <si>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</si>
  <si>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</si>
  <si>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</si>
  <si>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</si>
  <si>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</si>
  <si>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</si>
  <si>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</si>
  <si>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</si>
  <si>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</si>
  <si>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</si>
  <si>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</si>
  <si>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</si>
  <si>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</si>
  <si>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</si>
  <si>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</si>
  <si>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</si>
  <si>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</si>
  <si>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</si>
  <si>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</si>
  <si>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</si>
  <si>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</si>
  <si>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</si>
  <si>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</si>
  <si>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</si>
  <si>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</si>
  <si>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</si>
  <si>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</si>
  <si>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</si>
  <si>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</si>
  <si>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</si>
  <si>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</si>
  <si>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JULY-2011</t>
  </si>
  <si>
    <t>FINAL READING 01/08/11</t>
  </si>
  <si>
    <t>INTIAL READING 01/07/11</t>
  </si>
  <si>
    <t>TX.2</t>
  </si>
  <si>
    <t>EXPORT TO EAST &amp; CENTRE    IMPORTS</t>
  </si>
  <si>
    <t>DSIDC BAWANA</t>
  </si>
  <si>
    <t>metering at 220KV side from 20/6/11 to 21/7/11.</t>
  </si>
  <si>
    <t>M.No. 4902499 replaced with 5128432 on dated 21/7/11</t>
  </si>
  <si>
    <t>Meter loaded on 14/7/11</t>
  </si>
  <si>
    <t>66KV TX.3</t>
  </si>
  <si>
    <t>Roll OVER</t>
  </si>
  <si>
    <t>Assessment for Gopalpur Tx-2 against faulty meter 4902499 for the month of June2011</t>
  </si>
  <si>
    <t xml:space="preserve">                           PERIOD 1st JULY-2011 TO 31st JULY-2011 </t>
  </si>
  <si>
    <t>Note :Sharing taken from wk-15 abt bill 2011-12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</si>
</sst>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70" fontId="17" fillId="0" borderId="15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2" fontId="20" fillId="21" borderId="0" xfId="0" applyNumberFormat="1" applyFont="1" applyFill="1" applyBorder="1" applyAlignment="1">
      <alignment horizontal="left"/>
    </xf>
    <xf numFmtId="1" fontId="49" fillId="21" borderId="0" xfId="0" applyNumberFormat="1" applyFont="1" applyFill="1" applyBorder="1" applyAlignment="1">
      <alignment horizontal="center"/>
    </xf>
    <xf numFmtId="2" fontId="13" fillId="21" borderId="0" xfId="0" applyNumberFormat="1" applyFont="1" applyFill="1" applyBorder="1" applyAlignment="1">
      <alignment horizontal="center"/>
    </xf>
    <xf numFmtId="0" fontId="13" fillId="21" borderId="0" xfId="0" applyFont="1" applyFill="1" applyBorder="1" applyAlignment="1">
      <alignment/>
    </xf>
    <xf numFmtId="0" fontId="4" fillId="0" borderId="31" xfId="0" applyFont="1" applyBorder="1" applyAlignment="1">
      <alignment wrapText="1"/>
    </xf>
    <xf numFmtId="171" fontId="63" fillId="0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A1">
      <selection activeCell="H8" sqref="H8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0" t="s">
        <v>404</v>
      </c>
    </row>
    <row r="2" spans="1:11" ht="15">
      <c r="A2" s="18" t="s">
        <v>254</v>
      </c>
      <c r="K2" s="100"/>
    </row>
    <row r="3" spans="1:8" ht="23.25">
      <c r="A3" s="227" t="s">
        <v>0</v>
      </c>
      <c r="H3" s="4"/>
    </row>
    <row r="4" spans="1:16" ht="24" thickBot="1">
      <c r="A4" s="227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405</v>
      </c>
      <c r="H5" s="41" t="s">
        <v>406</v>
      </c>
      <c r="I5" s="41" t="s">
        <v>4</v>
      </c>
      <c r="J5" s="41" t="s">
        <v>5</v>
      </c>
      <c r="K5" s="42" t="s">
        <v>6</v>
      </c>
      <c r="L5" s="43" t="str">
        <f>G5</f>
        <v>FINAL READING 01/08/11</v>
      </c>
      <c r="M5" s="41" t="str">
        <f>H5</f>
        <v>INTIAL READING 01/07/11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2"/>
      <c r="B7" s="466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4"/>
      <c r="B8" s="468" t="s">
        <v>15</v>
      </c>
      <c r="C8" s="442"/>
      <c r="D8" s="476"/>
      <c r="E8" s="476"/>
      <c r="F8" s="442"/>
      <c r="G8" s="451"/>
      <c r="H8" s="23"/>
      <c r="I8" s="23"/>
      <c r="J8" s="23"/>
      <c r="K8" s="243"/>
      <c r="L8" s="102"/>
      <c r="M8" s="23"/>
      <c r="N8" s="23"/>
      <c r="O8" s="23"/>
      <c r="P8" s="243"/>
      <c r="Q8" s="184"/>
    </row>
    <row r="9" spans="1:17" ht="15.75" customHeight="1">
      <c r="A9" s="354">
        <v>1</v>
      </c>
      <c r="B9" s="467" t="s">
        <v>16</v>
      </c>
      <c r="C9" s="442">
        <v>4864904</v>
      </c>
      <c r="D9" s="475" t="s">
        <v>13</v>
      </c>
      <c r="E9" s="431" t="s">
        <v>363</v>
      </c>
      <c r="F9" s="442">
        <v>-1000</v>
      </c>
      <c r="G9" s="451">
        <v>18760</v>
      </c>
      <c r="H9" s="452">
        <v>18749</v>
      </c>
      <c r="I9" s="452">
        <f aca="true" t="shared" si="0" ref="I9:I59">G9-H9</f>
        <v>11</v>
      </c>
      <c r="J9" s="452">
        <f aca="true" t="shared" si="1" ref="J9:J59">$F9*I9</f>
        <v>-11000</v>
      </c>
      <c r="K9" s="453">
        <f aca="true" t="shared" si="2" ref="K9:K59">J9/1000000</f>
        <v>-0.011</v>
      </c>
      <c r="L9" s="451">
        <v>979140</v>
      </c>
      <c r="M9" s="452">
        <v>978873</v>
      </c>
      <c r="N9" s="452">
        <f>L9-M9</f>
        <v>267</v>
      </c>
      <c r="O9" s="452">
        <f aca="true" t="shared" si="3" ref="O9:O59">$F9*N9</f>
        <v>-267000</v>
      </c>
      <c r="P9" s="453">
        <f aca="true" t="shared" si="4" ref="P9:P59">O9/1000000</f>
        <v>-0.267</v>
      </c>
      <c r="Q9" s="184"/>
    </row>
    <row r="10" spans="1:17" ht="28.5" customHeight="1">
      <c r="A10" s="354"/>
      <c r="B10" s="720" t="s">
        <v>17</v>
      </c>
      <c r="C10" s="721">
        <v>4865062</v>
      </c>
      <c r="D10" s="722" t="s">
        <v>13</v>
      </c>
      <c r="E10" s="723" t="s">
        <v>363</v>
      </c>
      <c r="F10" s="442">
        <v>-1000</v>
      </c>
      <c r="G10" s="451">
        <v>914064</v>
      </c>
      <c r="H10" s="452">
        <v>914064</v>
      </c>
      <c r="I10" s="452">
        <f t="shared" si="0"/>
        <v>0</v>
      </c>
      <c r="J10" s="452">
        <f t="shared" si="1"/>
        <v>0</v>
      </c>
      <c r="K10" s="453">
        <f t="shared" si="2"/>
        <v>0</v>
      </c>
      <c r="L10" s="451">
        <v>982128</v>
      </c>
      <c r="M10" s="452">
        <v>982561</v>
      </c>
      <c r="N10" s="452">
        <f>L10-M10</f>
        <v>-433</v>
      </c>
      <c r="O10" s="452">
        <f t="shared" si="3"/>
        <v>433000</v>
      </c>
      <c r="P10" s="453">
        <f t="shared" si="4"/>
        <v>0.433</v>
      </c>
      <c r="Q10" s="724" t="s">
        <v>410</v>
      </c>
    </row>
    <row r="11" spans="1:17" ht="24" customHeight="1">
      <c r="A11" s="354">
        <v>2</v>
      </c>
      <c r="B11" s="720" t="s">
        <v>407</v>
      </c>
      <c r="C11" s="721">
        <v>5128432</v>
      </c>
      <c r="D11" s="722" t="s">
        <v>13</v>
      </c>
      <c r="E11" s="723" t="s">
        <v>363</v>
      </c>
      <c r="F11" s="442">
        <v>-1000</v>
      </c>
      <c r="G11" s="451">
        <v>0</v>
      </c>
      <c r="H11" s="452">
        <v>0</v>
      </c>
      <c r="I11" s="452">
        <f>G11-H11</f>
        <v>0</v>
      </c>
      <c r="J11" s="452">
        <f t="shared" si="1"/>
        <v>0</v>
      </c>
      <c r="K11" s="453">
        <f t="shared" si="2"/>
        <v>0</v>
      </c>
      <c r="L11" s="451">
        <v>247</v>
      </c>
      <c r="M11" s="452">
        <v>0</v>
      </c>
      <c r="N11" s="452">
        <f>L11-M11</f>
        <v>247</v>
      </c>
      <c r="O11" s="452">
        <f t="shared" si="3"/>
        <v>-247000</v>
      </c>
      <c r="P11" s="453">
        <f t="shared" si="4"/>
        <v>-0.247</v>
      </c>
      <c r="Q11" s="724" t="s">
        <v>411</v>
      </c>
    </row>
    <row r="12" spans="1:17" ht="15.75" customHeight="1">
      <c r="A12" s="354">
        <v>3</v>
      </c>
      <c r="B12" s="467" t="s">
        <v>18</v>
      </c>
      <c r="C12" s="442">
        <v>4864905</v>
      </c>
      <c r="D12" s="475" t="s">
        <v>13</v>
      </c>
      <c r="E12" s="431" t="s">
        <v>363</v>
      </c>
      <c r="F12" s="442">
        <v>-1000</v>
      </c>
      <c r="G12" s="451">
        <v>20466</v>
      </c>
      <c r="H12" s="452">
        <v>20466</v>
      </c>
      <c r="I12" s="452">
        <f t="shared" si="0"/>
        <v>0</v>
      </c>
      <c r="J12" s="452">
        <f t="shared" si="1"/>
        <v>0</v>
      </c>
      <c r="K12" s="453">
        <f t="shared" si="2"/>
        <v>0</v>
      </c>
      <c r="L12" s="451">
        <v>998494</v>
      </c>
      <c r="M12" s="452">
        <v>1000054</v>
      </c>
      <c r="N12" s="452">
        <f>L12-M12</f>
        <v>-1560</v>
      </c>
      <c r="O12" s="452">
        <f t="shared" si="3"/>
        <v>1560000</v>
      </c>
      <c r="P12" s="453">
        <f t="shared" si="4"/>
        <v>1.56</v>
      </c>
      <c r="Q12" s="184" t="s">
        <v>414</v>
      </c>
    </row>
    <row r="13" spans="1:17" ht="15.75" customHeight="1">
      <c r="A13" s="354"/>
      <c r="B13" s="468" t="s">
        <v>19</v>
      </c>
      <c r="C13" s="442"/>
      <c r="D13" s="476"/>
      <c r="E13" s="476"/>
      <c r="F13" s="442"/>
      <c r="G13" s="451"/>
      <c r="H13" s="452"/>
      <c r="I13" s="452"/>
      <c r="J13" s="452"/>
      <c r="K13" s="453"/>
      <c r="L13" s="451"/>
      <c r="M13" s="452"/>
      <c r="N13" s="452"/>
      <c r="O13" s="452"/>
      <c r="P13" s="453"/>
      <c r="Q13" s="184"/>
    </row>
    <row r="14" spans="1:17" ht="15.75" customHeight="1">
      <c r="A14" s="354">
        <v>4</v>
      </c>
      <c r="B14" s="467" t="s">
        <v>16</v>
      </c>
      <c r="C14" s="442">
        <v>4864912</v>
      </c>
      <c r="D14" s="475" t="s">
        <v>13</v>
      </c>
      <c r="E14" s="431" t="s">
        <v>363</v>
      </c>
      <c r="F14" s="442">
        <v>-1000</v>
      </c>
      <c r="G14" s="451">
        <v>975034</v>
      </c>
      <c r="H14" s="452">
        <v>975034</v>
      </c>
      <c r="I14" s="452">
        <f t="shared" si="0"/>
        <v>0</v>
      </c>
      <c r="J14" s="452">
        <f t="shared" si="1"/>
        <v>0</v>
      </c>
      <c r="K14" s="453">
        <f t="shared" si="2"/>
        <v>0</v>
      </c>
      <c r="L14" s="451">
        <v>982150</v>
      </c>
      <c r="M14" s="452">
        <v>984187</v>
      </c>
      <c r="N14" s="452">
        <f>L14-M14</f>
        <v>-2037</v>
      </c>
      <c r="O14" s="452">
        <f t="shared" si="3"/>
        <v>2037000</v>
      </c>
      <c r="P14" s="453">
        <f t="shared" si="4"/>
        <v>2.037</v>
      </c>
      <c r="Q14" s="184"/>
    </row>
    <row r="15" spans="1:17" ht="15.75" customHeight="1">
      <c r="A15" s="354">
        <v>5</v>
      </c>
      <c r="B15" s="467" t="s">
        <v>17</v>
      </c>
      <c r="C15" s="442">
        <v>4864913</v>
      </c>
      <c r="D15" s="475" t="s">
        <v>13</v>
      </c>
      <c r="E15" s="431" t="s">
        <v>363</v>
      </c>
      <c r="F15" s="442">
        <v>-1000</v>
      </c>
      <c r="G15" s="451">
        <v>923264</v>
      </c>
      <c r="H15" s="452">
        <v>923264</v>
      </c>
      <c r="I15" s="452">
        <f t="shared" si="0"/>
        <v>0</v>
      </c>
      <c r="J15" s="452">
        <f t="shared" si="1"/>
        <v>0</v>
      </c>
      <c r="K15" s="453">
        <f t="shared" si="2"/>
        <v>0</v>
      </c>
      <c r="L15" s="451">
        <v>952984</v>
      </c>
      <c r="M15" s="452">
        <v>954603</v>
      </c>
      <c r="N15" s="452">
        <f>L15-M15</f>
        <v>-1619</v>
      </c>
      <c r="O15" s="452">
        <f t="shared" si="3"/>
        <v>1619000</v>
      </c>
      <c r="P15" s="453">
        <f t="shared" si="4"/>
        <v>1.619</v>
      </c>
      <c r="Q15" s="184"/>
    </row>
    <row r="16" spans="1:17" ht="15.75" customHeight="1">
      <c r="A16" s="354"/>
      <c r="B16" s="468" t="s">
        <v>22</v>
      </c>
      <c r="C16" s="442"/>
      <c r="D16" s="476"/>
      <c r="E16" s="431"/>
      <c r="F16" s="442"/>
      <c r="G16" s="451"/>
      <c r="H16" s="452"/>
      <c r="I16" s="452"/>
      <c r="J16" s="452"/>
      <c r="K16" s="453"/>
      <c r="L16" s="451"/>
      <c r="M16" s="452"/>
      <c r="N16" s="452"/>
      <c r="O16" s="452"/>
      <c r="P16" s="453"/>
      <c r="Q16" s="184"/>
    </row>
    <row r="17" spans="1:17" ht="15.75" customHeight="1">
      <c r="A17" s="354">
        <v>6</v>
      </c>
      <c r="B17" s="467" t="s">
        <v>16</v>
      </c>
      <c r="C17" s="442">
        <v>4864982</v>
      </c>
      <c r="D17" s="475" t="s">
        <v>13</v>
      </c>
      <c r="E17" s="431" t="s">
        <v>363</v>
      </c>
      <c r="F17" s="442">
        <v>-1000</v>
      </c>
      <c r="G17" s="451">
        <v>18245</v>
      </c>
      <c r="H17" s="452">
        <v>18245</v>
      </c>
      <c r="I17" s="452">
        <f t="shared" si="0"/>
        <v>0</v>
      </c>
      <c r="J17" s="452">
        <f t="shared" si="1"/>
        <v>0</v>
      </c>
      <c r="K17" s="453">
        <f t="shared" si="2"/>
        <v>0</v>
      </c>
      <c r="L17" s="451">
        <v>15966</v>
      </c>
      <c r="M17" s="452">
        <v>15405</v>
      </c>
      <c r="N17" s="452">
        <f>L17-M17</f>
        <v>561</v>
      </c>
      <c r="O17" s="452">
        <f t="shared" si="3"/>
        <v>-561000</v>
      </c>
      <c r="P17" s="453">
        <f t="shared" si="4"/>
        <v>-0.561</v>
      </c>
      <c r="Q17" s="184"/>
    </row>
    <row r="18" spans="1:17" ht="15.75" customHeight="1">
      <c r="A18" s="354">
        <v>7</v>
      </c>
      <c r="B18" s="467" t="s">
        <v>17</v>
      </c>
      <c r="C18" s="442">
        <v>4864983</v>
      </c>
      <c r="D18" s="475" t="s">
        <v>13</v>
      </c>
      <c r="E18" s="431" t="s">
        <v>363</v>
      </c>
      <c r="F18" s="442">
        <v>-1000</v>
      </c>
      <c r="G18" s="451">
        <v>19270</v>
      </c>
      <c r="H18" s="452">
        <v>19270</v>
      </c>
      <c r="I18" s="452">
        <f t="shared" si="0"/>
        <v>0</v>
      </c>
      <c r="J18" s="452">
        <f t="shared" si="1"/>
        <v>0</v>
      </c>
      <c r="K18" s="453">
        <f t="shared" si="2"/>
        <v>0</v>
      </c>
      <c r="L18" s="451">
        <v>12225</v>
      </c>
      <c r="M18" s="452">
        <v>11752</v>
      </c>
      <c r="N18" s="452">
        <f>L18-M18</f>
        <v>473</v>
      </c>
      <c r="O18" s="452">
        <f t="shared" si="3"/>
        <v>-473000</v>
      </c>
      <c r="P18" s="453">
        <f t="shared" si="4"/>
        <v>-0.473</v>
      </c>
      <c r="Q18" s="184"/>
    </row>
    <row r="19" spans="1:17" ht="15.75" customHeight="1">
      <c r="A19" s="354">
        <v>8</v>
      </c>
      <c r="B19" s="467" t="s">
        <v>23</v>
      </c>
      <c r="C19" s="442">
        <v>4864953</v>
      </c>
      <c r="D19" s="475" t="s">
        <v>13</v>
      </c>
      <c r="E19" s="431" t="s">
        <v>363</v>
      </c>
      <c r="F19" s="442">
        <v>-1000</v>
      </c>
      <c r="G19" s="451">
        <v>17079</v>
      </c>
      <c r="H19" s="452">
        <v>17079</v>
      </c>
      <c r="I19" s="452">
        <f t="shared" si="0"/>
        <v>0</v>
      </c>
      <c r="J19" s="452">
        <f t="shared" si="1"/>
        <v>0</v>
      </c>
      <c r="K19" s="453">
        <f t="shared" si="2"/>
        <v>0</v>
      </c>
      <c r="L19" s="451">
        <v>996762</v>
      </c>
      <c r="M19" s="452">
        <v>996661</v>
      </c>
      <c r="N19" s="452">
        <f>L19-M19</f>
        <v>101</v>
      </c>
      <c r="O19" s="452">
        <f t="shared" si="3"/>
        <v>-101000</v>
      </c>
      <c r="P19" s="453">
        <f t="shared" si="4"/>
        <v>-0.101</v>
      </c>
      <c r="Q19" s="184"/>
    </row>
    <row r="20" spans="1:17" ht="15.75" customHeight="1">
      <c r="A20" s="354">
        <v>9</v>
      </c>
      <c r="B20" s="467" t="s">
        <v>24</v>
      </c>
      <c r="C20" s="442">
        <v>4864984</v>
      </c>
      <c r="D20" s="475" t="s">
        <v>13</v>
      </c>
      <c r="E20" s="431" t="s">
        <v>363</v>
      </c>
      <c r="F20" s="442">
        <v>-1000</v>
      </c>
      <c r="G20" s="451">
        <v>11926</v>
      </c>
      <c r="H20" s="452">
        <v>11926</v>
      </c>
      <c r="I20" s="452">
        <f t="shared" si="0"/>
        <v>0</v>
      </c>
      <c r="J20" s="452">
        <f t="shared" si="1"/>
        <v>0</v>
      </c>
      <c r="K20" s="453">
        <f t="shared" si="2"/>
        <v>0</v>
      </c>
      <c r="L20" s="451">
        <v>987057</v>
      </c>
      <c r="M20" s="452">
        <v>987075</v>
      </c>
      <c r="N20" s="452">
        <f>L20-M20</f>
        <v>-18</v>
      </c>
      <c r="O20" s="452">
        <f t="shared" si="3"/>
        <v>18000</v>
      </c>
      <c r="P20" s="453">
        <f t="shared" si="4"/>
        <v>0.018</v>
      </c>
      <c r="Q20" s="184"/>
    </row>
    <row r="21" spans="1:17" ht="15.75" customHeight="1">
      <c r="A21" s="354"/>
      <c r="B21" s="468" t="s">
        <v>25</v>
      </c>
      <c r="C21" s="442"/>
      <c r="D21" s="476"/>
      <c r="E21" s="431"/>
      <c r="F21" s="442"/>
      <c r="G21" s="451"/>
      <c r="H21" s="452"/>
      <c r="I21" s="452"/>
      <c r="J21" s="452"/>
      <c r="K21" s="453"/>
      <c r="L21" s="451"/>
      <c r="M21" s="452"/>
      <c r="N21" s="452"/>
      <c r="O21" s="452"/>
      <c r="P21" s="453"/>
      <c r="Q21" s="184"/>
    </row>
    <row r="22" spans="1:17" ht="15.75" customHeight="1">
      <c r="A22" s="354">
        <v>10</v>
      </c>
      <c r="B22" s="467" t="s">
        <v>16</v>
      </c>
      <c r="C22" s="442">
        <v>4864939</v>
      </c>
      <c r="D22" s="475" t="s">
        <v>13</v>
      </c>
      <c r="E22" s="431" t="s">
        <v>363</v>
      </c>
      <c r="F22" s="442">
        <v>-1000</v>
      </c>
      <c r="G22" s="451">
        <v>35742</v>
      </c>
      <c r="H22" s="452">
        <v>35699</v>
      </c>
      <c r="I22" s="452">
        <f t="shared" si="0"/>
        <v>43</v>
      </c>
      <c r="J22" s="452">
        <f t="shared" si="1"/>
        <v>-43000</v>
      </c>
      <c r="K22" s="453">
        <f t="shared" si="2"/>
        <v>-0.043</v>
      </c>
      <c r="L22" s="451">
        <v>9964</v>
      </c>
      <c r="M22" s="452">
        <v>9913</v>
      </c>
      <c r="N22" s="452">
        <f>L22-M22</f>
        <v>51</v>
      </c>
      <c r="O22" s="452">
        <f t="shared" si="3"/>
        <v>-51000</v>
      </c>
      <c r="P22" s="453">
        <f t="shared" si="4"/>
        <v>-0.051</v>
      </c>
      <c r="Q22" s="184"/>
    </row>
    <row r="23" spans="1:17" ht="15.75" customHeight="1">
      <c r="A23" s="354">
        <v>11</v>
      </c>
      <c r="B23" s="467" t="s">
        <v>26</v>
      </c>
      <c r="C23" s="442">
        <v>4864940</v>
      </c>
      <c r="D23" s="475" t="s">
        <v>13</v>
      </c>
      <c r="E23" s="431" t="s">
        <v>363</v>
      </c>
      <c r="F23" s="442">
        <v>-1000</v>
      </c>
      <c r="G23" s="451">
        <v>2843</v>
      </c>
      <c r="H23" s="452">
        <v>2761</v>
      </c>
      <c r="I23" s="452">
        <f t="shared" si="0"/>
        <v>82</v>
      </c>
      <c r="J23" s="452">
        <f t="shared" si="1"/>
        <v>-82000</v>
      </c>
      <c r="K23" s="453">
        <f t="shared" si="2"/>
        <v>-0.082</v>
      </c>
      <c r="L23" s="451">
        <v>4282</v>
      </c>
      <c r="M23" s="452">
        <v>4244</v>
      </c>
      <c r="N23" s="452">
        <f>L23-M23</f>
        <v>38</v>
      </c>
      <c r="O23" s="452">
        <f t="shared" si="3"/>
        <v>-38000</v>
      </c>
      <c r="P23" s="453">
        <f t="shared" si="4"/>
        <v>-0.038</v>
      </c>
      <c r="Q23" s="184"/>
    </row>
    <row r="24" spans="1:17" ht="16.5">
      <c r="A24" s="354">
        <v>12</v>
      </c>
      <c r="B24" s="467" t="s">
        <v>23</v>
      </c>
      <c r="C24" s="442">
        <v>5128410</v>
      </c>
      <c r="D24" s="475" t="s">
        <v>13</v>
      </c>
      <c r="E24" s="431" t="s">
        <v>363</v>
      </c>
      <c r="F24" s="442">
        <v>-1000</v>
      </c>
      <c r="G24" s="451">
        <v>998808</v>
      </c>
      <c r="H24" s="452">
        <v>998808</v>
      </c>
      <c r="I24" s="452">
        <f>G24-H24</f>
        <v>0</v>
      </c>
      <c r="J24" s="452">
        <f t="shared" si="1"/>
        <v>0</v>
      </c>
      <c r="K24" s="453">
        <f t="shared" si="2"/>
        <v>0</v>
      </c>
      <c r="L24" s="451">
        <v>999652</v>
      </c>
      <c r="M24" s="452">
        <v>999900</v>
      </c>
      <c r="N24" s="452">
        <f>L24-M24</f>
        <v>-248</v>
      </c>
      <c r="O24" s="452">
        <f t="shared" si="3"/>
        <v>248000</v>
      </c>
      <c r="P24" s="453">
        <f t="shared" si="4"/>
        <v>0.248</v>
      </c>
      <c r="Q24" s="630"/>
    </row>
    <row r="25" spans="1:17" ht="18.75" customHeight="1">
      <c r="A25" s="354">
        <v>13</v>
      </c>
      <c r="B25" s="467" t="s">
        <v>27</v>
      </c>
      <c r="C25" s="442">
        <v>4865060</v>
      </c>
      <c r="D25" s="475" t="s">
        <v>13</v>
      </c>
      <c r="E25" s="431" t="s">
        <v>363</v>
      </c>
      <c r="F25" s="442">
        <v>1000</v>
      </c>
      <c r="G25" s="451">
        <v>965180</v>
      </c>
      <c r="H25" s="452">
        <v>965373</v>
      </c>
      <c r="I25" s="452">
        <f t="shared" si="0"/>
        <v>-193</v>
      </c>
      <c r="J25" s="452">
        <f t="shared" si="1"/>
        <v>-193000</v>
      </c>
      <c r="K25" s="453">
        <f t="shared" si="2"/>
        <v>-0.193</v>
      </c>
      <c r="L25" s="451">
        <v>920565</v>
      </c>
      <c r="M25" s="452">
        <v>920590</v>
      </c>
      <c r="N25" s="452">
        <f>L25-M25</f>
        <v>-25</v>
      </c>
      <c r="O25" s="452">
        <f t="shared" si="3"/>
        <v>-25000</v>
      </c>
      <c r="P25" s="453">
        <f t="shared" si="4"/>
        <v>-0.025</v>
      </c>
      <c r="Q25" s="184"/>
    </row>
    <row r="26" spans="1:17" ht="15.75" customHeight="1">
      <c r="A26" s="354"/>
      <c r="B26" s="468" t="s">
        <v>28</v>
      </c>
      <c r="C26" s="442"/>
      <c r="D26" s="476"/>
      <c r="E26" s="431"/>
      <c r="F26" s="442"/>
      <c r="G26" s="451"/>
      <c r="H26" s="452"/>
      <c r="I26" s="452"/>
      <c r="J26" s="452"/>
      <c r="K26" s="453"/>
      <c r="L26" s="451"/>
      <c r="M26" s="452"/>
      <c r="N26" s="452"/>
      <c r="O26" s="452"/>
      <c r="P26" s="453"/>
      <c r="Q26" s="184"/>
    </row>
    <row r="27" spans="1:17" ht="15.75" customHeight="1">
      <c r="A27" s="354">
        <v>14</v>
      </c>
      <c r="B27" s="467" t="s">
        <v>16</v>
      </c>
      <c r="C27" s="442">
        <v>4865034</v>
      </c>
      <c r="D27" s="475" t="s">
        <v>13</v>
      </c>
      <c r="E27" s="431" t="s">
        <v>363</v>
      </c>
      <c r="F27" s="442">
        <v>-1000</v>
      </c>
      <c r="G27" s="451">
        <v>997442</v>
      </c>
      <c r="H27" s="452">
        <v>997442</v>
      </c>
      <c r="I27" s="452">
        <f t="shared" si="0"/>
        <v>0</v>
      </c>
      <c r="J27" s="452">
        <f t="shared" si="1"/>
        <v>0</v>
      </c>
      <c r="K27" s="453">
        <f t="shared" si="2"/>
        <v>0</v>
      </c>
      <c r="L27" s="451">
        <v>17049</v>
      </c>
      <c r="M27" s="452">
        <v>16256</v>
      </c>
      <c r="N27" s="452">
        <f>L27-M27</f>
        <v>793</v>
      </c>
      <c r="O27" s="452">
        <f t="shared" si="3"/>
        <v>-793000</v>
      </c>
      <c r="P27" s="453">
        <f t="shared" si="4"/>
        <v>-0.793</v>
      </c>
      <c r="Q27" s="184"/>
    </row>
    <row r="28" spans="1:17" ht="15.75" customHeight="1">
      <c r="A28" s="354">
        <v>15</v>
      </c>
      <c r="B28" s="467" t="s">
        <v>17</v>
      </c>
      <c r="C28" s="442">
        <v>4865035</v>
      </c>
      <c r="D28" s="475" t="s">
        <v>13</v>
      </c>
      <c r="E28" s="431" t="s">
        <v>363</v>
      </c>
      <c r="F28" s="442">
        <v>-1000</v>
      </c>
      <c r="G28" s="451">
        <v>998341</v>
      </c>
      <c r="H28" s="452">
        <v>998339</v>
      </c>
      <c r="I28" s="452">
        <f t="shared" si="0"/>
        <v>2</v>
      </c>
      <c r="J28" s="452">
        <f t="shared" si="1"/>
        <v>-2000</v>
      </c>
      <c r="K28" s="453">
        <f t="shared" si="2"/>
        <v>-0.002</v>
      </c>
      <c r="L28" s="451">
        <v>19356</v>
      </c>
      <c r="M28" s="452">
        <v>19166</v>
      </c>
      <c r="N28" s="452">
        <f>L28-M28</f>
        <v>190</v>
      </c>
      <c r="O28" s="452">
        <f t="shared" si="3"/>
        <v>-190000</v>
      </c>
      <c r="P28" s="453">
        <f t="shared" si="4"/>
        <v>-0.19</v>
      </c>
      <c r="Q28" s="184"/>
    </row>
    <row r="29" spans="1:17" ht="15.75" customHeight="1">
      <c r="A29" s="354">
        <v>16</v>
      </c>
      <c r="B29" s="467" t="s">
        <v>18</v>
      </c>
      <c r="C29" s="442">
        <v>4902500</v>
      </c>
      <c r="D29" s="475" t="s">
        <v>13</v>
      </c>
      <c r="E29" s="431" t="s">
        <v>363</v>
      </c>
      <c r="F29" s="442">
        <v>-1000</v>
      </c>
      <c r="G29" s="451">
        <v>1113</v>
      </c>
      <c r="H29" s="452">
        <v>1113</v>
      </c>
      <c r="I29" s="452">
        <f t="shared" si="0"/>
        <v>0</v>
      </c>
      <c r="J29" s="452">
        <f t="shared" si="1"/>
        <v>0</v>
      </c>
      <c r="K29" s="453">
        <f t="shared" si="2"/>
        <v>0</v>
      </c>
      <c r="L29" s="451">
        <v>21841</v>
      </c>
      <c r="M29" s="452">
        <v>21585</v>
      </c>
      <c r="N29" s="452">
        <f>L29-M29</f>
        <v>256</v>
      </c>
      <c r="O29" s="452">
        <f t="shared" si="3"/>
        <v>-256000</v>
      </c>
      <c r="P29" s="453">
        <f t="shared" si="4"/>
        <v>-0.256</v>
      </c>
      <c r="Q29" s="184"/>
    </row>
    <row r="30" spans="1:17" ht="15.75" customHeight="1">
      <c r="A30" s="354"/>
      <c r="B30" s="467"/>
      <c r="C30" s="442"/>
      <c r="D30" s="475"/>
      <c r="E30" s="431"/>
      <c r="F30" s="442"/>
      <c r="G30" s="451"/>
      <c r="H30" s="452"/>
      <c r="I30" s="452"/>
      <c r="J30" s="452"/>
      <c r="K30" s="453"/>
      <c r="L30" s="451"/>
      <c r="M30" s="452"/>
      <c r="N30" s="452"/>
      <c r="O30" s="452"/>
      <c r="P30" s="453"/>
      <c r="Q30" s="184"/>
    </row>
    <row r="31" spans="1:17" ht="15.75" customHeight="1">
      <c r="A31" s="354"/>
      <c r="B31" s="468" t="s">
        <v>29</v>
      </c>
      <c r="C31" s="442"/>
      <c r="D31" s="476"/>
      <c r="E31" s="431"/>
      <c r="F31" s="442"/>
      <c r="G31" s="451"/>
      <c r="H31" s="452"/>
      <c r="I31" s="452"/>
      <c r="J31" s="452"/>
      <c r="K31" s="453"/>
      <c r="L31" s="451"/>
      <c r="M31" s="452"/>
      <c r="N31" s="452"/>
      <c r="O31" s="452"/>
      <c r="P31" s="453"/>
      <c r="Q31" s="184"/>
    </row>
    <row r="32" spans="1:17" ht="15.75" customHeight="1">
      <c r="A32" s="354">
        <v>17</v>
      </c>
      <c r="B32" s="467" t="s">
        <v>30</v>
      </c>
      <c r="C32" s="442">
        <v>4864886</v>
      </c>
      <c r="D32" s="475" t="s">
        <v>13</v>
      </c>
      <c r="E32" s="431" t="s">
        <v>363</v>
      </c>
      <c r="F32" s="442">
        <v>1000</v>
      </c>
      <c r="G32" s="451">
        <v>999566</v>
      </c>
      <c r="H32" s="452">
        <v>999566</v>
      </c>
      <c r="I32" s="452">
        <f t="shared" si="0"/>
        <v>0</v>
      </c>
      <c r="J32" s="452">
        <f t="shared" si="1"/>
        <v>0</v>
      </c>
      <c r="K32" s="453">
        <f t="shared" si="2"/>
        <v>0</v>
      </c>
      <c r="L32" s="451">
        <v>28392</v>
      </c>
      <c r="M32" s="452">
        <v>29718</v>
      </c>
      <c r="N32" s="452">
        <f aca="true" t="shared" si="5" ref="N32:N37">L32-M32</f>
        <v>-1326</v>
      </c>
      <c r="O32" s="452">
        <f t="shared" si="3"/>
        <v>-1326000</v>
      </c>
      <c r="P32" s="453">
        <f t="shared" si="4"/>
        <v>-1.326</v>
      </c>
      <c r="Q32" s="184"/>
    </row>
    <row r="33" spans="1:17" ht="15.75" customHeight="1">
      <c r="A33" s="354">
        <v>18</v>
      </c>
      <c r="B33" s="467" t="s">
        <v>31</v>
      </c>
      <c r="C33" s="442">
        <v>4864887</v>
      </c>
      <c r="D33" s="475" t="s">
        <v>13</v>
      </c>
      <c r="E33" s="431" t="s">
        <v>363</v>
      </c>
      <c r="F33" s="442">
        <v>1000</v>
      </c>
      <c r="G33" s="451">
        <v>192</v>
      </c>
      <c r="H33" s="452">
        <v>192</v>
      </c>
      <c r="I33" s="452">
        <f t="shared" si="0"/>
        <v>0</v>
      </c>
      <c r="J33" s="452">
        <f t="shared" si="1"/>
        <v>0</v>
      </c>
      <c r="K33" s="453">
        <f t="shared" si="2"/>
        <v>0</v>
      </c>
      <c r="L33" s="451">
        <v>26349</v>
      </c>
      <c r="M33" s="452">
        <v>26331</v>
      </c>
      <c r="N33" s="452">
        <f t="shared" si="5"/>
        <v>18</v>
      </c>
      <c r="O33" s="452">
        <f t="shared" si="3"/>
        <v>18000</v>
      </c>
      <c r="P33" s="453">
        <f t="shared" si="4"/>
        <v>0.018</v>
      </c>
      <c r="Q33" s="184"/>
    </row>
    <row r="34" spans="1:17" ht="15.75" customHeight="1">
      <c r="A34" s="354">
        <v>19</v>
      </c>
      <c r="B34" s="467" t="s">
        <v>32</v>
      </c>
      <c r="C34" s="442">
        <v>4864798</v>
      </c>
      <c r="D34" s="475" t="s">
        <v>13</v>
      </c>
      <c r="E34" s="431" t="s">
        <v>363</v>
      </c>
      <c r="F34" s="442">
        <v>100</v>
      </c>
      <c r="G34" s="451">
        <v>1769</v>
      </c>
      <c r="H34" s="452">
        <v>1769</v>
      </c>
      <c r="I34" s="452">
        <f t="shared" si="0"/>
        <v>0</v>
      </c>
      <c r="J34" s="452">
        <f t="shared" si="1"/>
        <v>0</v>
      </c>
      <c r="K34" s="453">
        <f t="shared" si="2"/>
        <v>0</v>
      </c>
      <c r="L34" s="451">
        <v>113489</v>
      </c>
      <c r="M34" s="452">
        <v>108420</v>
      </c>
      <c r="N34" s="452">
        <f t="shared" si="5"/>
        <v>5069</v>
      </c>
      <c r="O34" s="452">
        <f t="shared" si="3"/>
        <v>506900</v>
      </c>
      <c r="P34" s="453">
        <f t="shared" si="4"/>
        <v>0.5069</v>
      </c>
      <c r="Q34" s="184"/>
    </row>
    <row r="35" spans="1:17" ht="15.75" customHeight="1">
      <c r="A35" s="354">
        <v>20</v>
      </c>
      <c r="B35" s="467" t="s">
        <v>33</v>
      </c>
      <c r="C35" s="442">
        <v>4864799</v>
      </c>
      <c r="D35" s="475" t="s">
        <v>13</v>
      </c>
      <c r="E35" s="431" t="s">
        <v>363</v>
      </c>
      <c r="F35" s="442">
        <v>100</v>
      </c>
      <c r="G35" s="451">
        <v>2906</v>
      </c>
      <c r="H35" s="452">
        <v>2906</v>
      </c>
      <c r="I35" s="452">
        <f t="shared" si="0"/>
        <v>0</v>
      </c>
      <c r="J35" s="452">
        <f t="shared" si="1"/>
        <v>0</v>
      </c>
      <c r="K35" s="453">
        <f t="shared" si="2"/>
        <v>0</v>
      </c>
      <c r="L35" s="451">
        <v>162314</v>
      </c>
      <c r="M35" s="452">
        <v>160627</v>
      </c>
      <c r="N35" s="452">
        <f t="shared" si="5"/>
        <v>1687</v>
      </c>
      <c r="O35" s="452">
        <f t="shared" si="3"/>
        <v>168700</v>
      </c>
      <c r="P35" s="453">
        <f t="shared" si="4"/>
        <v>0.1687</v>
      </c>
      <c r="Q35" s="184"/>
    </row>
    <row r="36" spans="1:17" ht="15.75" customHeight="1">
      <c r="A36" s="354">
        <v>21</v>
      </c>
      <c r="B36" s="467" t="s">
        <v>34</v>
      </c>
      <c r="C36" s="442">
        <v>4864888</v>
      </c>
      <c r="D36" s="475" t="s">
        <v>13</v>
      </c>
      <c r="E36" s="431" t="s">
        <v>363</v>
      </c>
      <c r="F36" s="442">
        <v>1000</v>
      </c>
      <c r="G36" s="451">
        <v>996109</v>
      </c>
      <c r="H36" s="452">
        <v>996109</v>
      </c>
      <c r="I36" s="452">
        <f t="shared" si="0"/>
        <v>0</v>
      </c>
      <c r="J36" s="452">
        <f t="shared" si="1"/>
        <v>0</v>
      </c>
      <c r="K36" s="453">
        <f t="shared" si="2"/>
        <v>0</v>
      </c>
      <c r="L36" s="451">
        <v>997924</v>
      </c>
      <c r="M36" s="452">
        <v>998430</v>
      </c>
      <c r="N36" s="452">
        <f t="shared" si="5"/>
        <v>-506</v>
      </c>
      <c r="O36" s="452">
        <f t="shared" si="3"/>
        <v>-506000</v>
      </c>
      <c r="P36" s="453">
        <f t="shared" si="4"/>
        <v>-0.506</v>
      </c>
      <c r="Q36" s="184"/>
    </row>
    <row r="37" spans="1:17" ht="21" customHeight="1">
      <c r="A37" s="354">
        <v>22</v>
      </c>
      <c r="B37" s="467" t="s">
        <v>395</v>
      </c>
      <c r="C37" s="442">
        <v>5128402</v>
      </c>
      <c r="D37" s="475" t="s">
        <v>13</v>
      </c>
      <c r="E37" s="431" t="s">
        <v>363</v>
      </c>
      <c r="F37" s="442">
        <v>1000</v>
      </c>
      <c r="G37" s="451">
        <v>999947</v>
      </c>
      <c r="H37" s="452">
        <v>999947</v>
      </c>
      <c r="I37" s="452">
        <f>G37-H37</f>
        <v>0</v>
      </c>
      <c r="J37" s="452">
        <f t="shared" si="1"/>
        <v>0</v>
      </c>
      <c r="K37" s="453">
        <f t="shared" si="2"/>
        <v>0</v>
      </c>
      <c r="L37" s="451">
        <v>955</v>
      </c>
      <c r="M37" s="452">
        <v>1179</v>
      </c>
      <c r="N37" s="452">
        <f t="shared" si="5"/>
        <v>-224</v>
      </c>
      <c r="O37" s="452">
        <f t="shared" si="3"/>
        <v>-224000</v>
      </c>
      <c r="P37" s="453">
        <f t="shared" si="4"/>
        <v>-0.224</v>
      </c>
      <c r="Q37" s="630"/>
    </row>
    <row r="38" spans="1:17" ht="15.75" customHeight="1">
      <c r="A38" s="354"/>
      <c r="B38" s="469" t="s">
        <v>35</v>
      </c>
      <c r="C38" s="442"/>
      <c r="D38" s="475"/>
      <c r="E38" s="431"/>
      <c r="F38" s="442"/>
      <c r="G38" s="451"/>
      <c r="H38" s="452"/>
      <c r="I38" s="452"/>
      <c r="J38" s="452"/>
      <c r="K38" s="453"/>
      <c r="L38" s="451"/>
      <c r="M38" s="452"/>
      <c r="N38" s="452"/>
      <c r="O38" s="452"/>
      <c r="P38" s="453"/>
      <c r="Q38" s="184"/>
    </row>
    <row r="39" spans="1:17" ht="15.75" customHeight="1">
      <c r="A39" s="354">
        <v>23</v>
      </c>
      <c r="B39" s="467" t="s">
        <v>392</v>
      </c>
      <c r="C39" s="442">
        <v>4865057</v>
      </c>
      <c r="D39" s="475" t="s">
        <v>13</v>
      </c>
      <c r="E39" s="431" t="s">
        <v>363</v>
      </c>
      <c r="F39" s="442">
        <v>1000</v>
      </c>
      <c r="G39" s="451">
        <v>655052</v>
      </c>
      <c r="H39" s="452">
        <v>655052</v>
      </c>
      <c r="I39" s="452">
        <f t="shared" si="0"/>
        <v>0</v>
      </c>
      <c r="J39" s="452">
        <f t="shared" si="1"/>
        <v>0</v>
      </c>
      <c r="K39" s="453">
        <f t="shared" si="2"/>
        <v>0</v>
      </c>
      <c r="L39" s="451">
        <v>801665</v>
      </c>
      <c r="M39" s="452">
        <v>802068</v>
      </c>
      <c r="N39" s="452">
        <f>L39-M39</f>
        <v>-403</v>
      </c>
      <c r="O39" s="452">
        <f t="shared" si="3"/>
        <v>-403000</v>
      </c>
      <c r="P39" s="453">
        <f t="shared" si="4"/>
        <v>-0.403</v>
      </c>
      <c r="Q39" s="630"/>
    </row>
    <row r="40" spans="1:17" ht="15.75" customHeight="1">
      <c r="A40" s="354">
        <v>24</v>
      </c>
      <c r="B40" s="467" t="s">
        <v>393</v>
      </c>
      <c r="C40" s="442">
        <v>4865058</v>
      </c>
      <c r="D40" s="475" t="s">
        <v>13</v>
      </c>
      <c r="E40" s="431" t="s">
        <v>363</v>
      </c>
      <c r="F40" s="442">
        <v>1000</v>
      </c>
      <c r="G40" s="451">
        <v>662486</v>
      </c>
      <c r="H40" s="452">
        <v>662486</v>
      </c>
      <c r="I40" s="452">
        <f t="shared" si="0"/>
        <v>0</v>
      </c>
      <c r="J40" s="452">
        <f t="shared" si="1"/>
        <v>0</v>
      </c>
      <c r="K40" s="453">
        <f t="shared" si="2"/>
        <v>0</v>
      </c>
      <c r="L40" s="451">
        <v>834149</v>
      </c>
      <c r="M40" s="452">
        <v>834489</v>
      </c>
      <c r="N40" s="452">
        <f>L40-M40</f>
        <v>-340</v>
      </c>
      <c r="O40" s="452">
        <f t="shared" si="3"/>
        <v>-340000</v>
      </c>
      <c r="P40" s="453">
        <f t="shared" si="4"/>
        <v>-0.34</v>
      </c>
      <c r="Q40" s="630"/>
    </row>
    <row r="41" spans="1:17" ht="15.75" customHeight="1">
      <c r="A41" s="354">
        <v>25</v>
      </c>
      <c r="B41" s="467" t="s">
        <v>36</v>
      </c>
      <c r="C41" s="442">
        <v>4864889</v>
      </c>
      <c r="D41" s="475" t="s">
        <v>13</v>
      </c>
      <c r="E41" s="431" t="s">
        <v>363</v>
      </c>
      <c r="F41" s="442">
        <v>1000</v>
      </c>
      <c r="G41" s="451">
        <v>991070</v>
      </c>
      <c r="H41" s="452">
        <v>991474</v>
      </c>
      <c r="I41" s="452">
        <f t="shared" si="0"/>
        <v>-404</v>
      </c>
      <c r="J41" s="452">
        <f t="shared" si="1"/>
        <v>-404000</v>
      </c>
      <c r="K41" s="453">
        <f t="shared" si="2"/>
        <v>-0.404</v>
      </c>
      <c r="L41" s="451">
        <v>998460</v>
      </c>
      <c r="M41" s="452">
        <v>998477</v>
      </c>
      <c r="N41" s="452">
        <f>L41-M41</f>
        <v>-17</v>
      </c>
      <c r="O41" s="452">
        <f t="shared" si="3"/>
        <v>-17000</v>
      </c>
      <c r="P41" s="453">
        <f t="shared" si="4"/>
        <v>-0.017</v>
      </c>
      <c r="Q41" s="184"/>
    </row>
    <row r="42" spans="1:17" ht="15.75" customHeight="1">
      <c r="A42" s="354">
        <v>26</v>
      </c>
      <c r="B42" s="467" t="s">
        <v>37</v>
      </c>
      <c r="C42" s="442">
        <v>5128405</v>
      </c>
      <c r="D42" s="475" t="s">
        <v>13</v>
      </c>
      <c r="E42" s="431" t="s">
        <v>363</v>
      </c>
      <c r="F42" s="442">
        <v>500</v>
      </c>
      <c r="G42" s="451">
        <v>999285</v>
      </c>
      <c r="H42" s="452">
        <v>999481</v>
      </c>
      <c r="I42" s="452">
        <f t="shared" si="0"/>
        <v>-196</v>
      </c>
      <c r="J42" s="452">
        <f t="shared" si="1"/>
        <v>-98000</v>
      </c>
      <c r="K42" s="453">
        <f t="shared" si="2"/>
        <v>-0.098</v>
      </c>
      <c r="L42" s="451">
        <v>999789</v>
      </c>
      <c r="M42" s="452">
        <v>999802</v>
      </c>
      <c r="N42" s="452">
        <f>L42-M42</f>
        <v>-13</v>
      </c>
      <c r="O42" s="452">
        <f t="shared" si="3"/>
        <v>-6500</v>
      </c>
      <c r="P42" s="453">
        <f t="shared" si="4"/>
        <v>-0.0065</v>
      </c>
      <c r="Q42" s="184"/>
    </row>
    <row r="43" spans="1:17" ht="15.75" customHeight="1">
      <c r="A43" s="354"/>
      <c r="B43" s="468" t="s">
        <v>38</v>
      </c>
      <c r="C43" s="442"/>
      <c r="D43" s="476"/>
      <c r="E43" s="431"/>
      <c r="F43" s="442"/>
      <c r="G43" s="451"/>
      <c r="H43" s="452"/>
      <c r="I43" s="452"/>
      <c r="J43" s="452"/>
      <c r="K43" s="453"/>
      <c r="L43" s="451"/>
      <c r="M43" s="452"/>
      <c r="N43" s="452"/>
      <c r="O43" s="452"/>
      <c r="P43" s="453"/>
      <c r="Q43" s="184"/>
    </row>
    <row r="44" spans="1:17" ht="15.75" customHeight="1">
      <c r="A44" s="354">
        <v>27</v>
      </c>
      <c r="B44" s="467" t="s">
        <v>39</v>
      </c>
      <c r="C44" s="442">
        <v>4865054</v>
      </c>
      <c r="D44" s="475" t="s">
        <v>13</v>
      </c>
      <c r="E44" s="431" t="s">
        <v>363</v>
      </c>
      <c r="F44" s="442">
        <v>-1000</v>
      </c>
      <c r="G44" s="451">
        <v>6713</v>
      </c>
      <c r="H44" s="452">
        <v>6627</v>
      </c>
      <c r="I44" s="452">
        <f t="shared" si="0"/>
        <v>86</v>
      </c>
      <c r="J44" s="452">
        <f t="shared" si="1"/>
        <v>-86000</v>
      </c>
      <c r="K44" s="453">
        <f t="shared" si="2"/>
        <v>-0.086</v>
      </c>
      <c r="L44" s="451">
        <v>981859</v>
      </c>
      <c r="M44" s="452">
        <v>981740</v>
      </c>
      <c r="N44" s="452">
        <f>L44-M44</f>
        <v>119</v>
      </c>
      <c r="O44" s="452">
        <f t="shared" si="3"/>
        <v>-119000</v>
      </c>
      <c r="P44" s="453">
        <f t="shared" si="4"/>
        <v>-0.119</v>
      </c>
      <c r="Q44" s="184"/>
    </row>
    <row r="45" spans="1:17" ht="15.75" customHeight="1">
      <c r="A45" s="354">
        <v>28</v>
      </c>
      <c r="B45" s="467" t="s">
        <v>17</v>
      </c>
      <c r="C45" s="442">
        <v>4865055</v>
      </c>
      <c r="D45" s="475" t="s">
        <v>13</v>
      </c>
      <c r="E45" s="431" t="s">
        <v>363</v>
      </c>
      <c r="F45" s="442">
        <v>-1000</v>
      </c>
      <c r="G45" s="451">
        <v>997685</v>
      </c>
      <c r="H45" s="452">
        <v>997228</v>
      </c>
      <c r="I45" s="452">
        <f t="shared" si="0"/>
        <v>457</v>
      </c>
      <c r="J45" s="452">
        <f t="shared" si="1"/>
        <v>-457000</v>
      </c>
      <c r="K45" s="453">
        <f t="shared" si="2"/>
        <v>-0.457</v>
      </c>
      <c r="L45" s="451">
        <v>948748</v>
      </c>
      <c r="M45" s="452">
        <v>948951</v>
      </c>
      <c r="N45" s="452">
        <f>L45-M45</f>
        <v>-203</v>
      </c>
      <c r="O45" s="452">
        <f t="shared" si="3"/>
        <v>203000</v>
      </c>
      <c r="P45" s="453">
        <f t="shared" si="4"/>
        <v>0.203</v>
      </c>
      <c r="Q45" s="184"/>
    </row>
    <row r="46" spans="1:17" ht="15.75" customHeight="1">
      <c r="A46" s="354"/>
      <c r="B46" s="468" t="s">
        <v>40</v>
      </c>
      <c r="C46" s="442"/>
      <c r="D46" s="476"/>
      <c r="E46" s="431"/>
      <c r="F46" s="442"/>
      <c r="G46" s="451"/>
      <c r="H46" s="452"/>
      <c r="I46" s="452"/>
      <c r="J46" s="452"/>
      <c r="K46" s="453"/>
      <c r="L46" s="451"/>
      <c r="M46" s="452"/>
      <c r="N46" s="452"/>
      <c r="O46" s="452"/>
      <c r="P46" s="453"/>
      <c r="Q46" s="184"/>
    </row>
    <row r="47" spans="1:17" ht="15.75" customHeight="1">
      <c r="A47" s="354">
        <v>29</v>
      </c>
      <c r="B47" s="467" t="s">
        <v>41</v>
      </c>
      <c r="C47" s="442">
        <v>4865056</v>
      </c>
      <c r="D47" s="475" t="s">
        <v>13</v>
      </c>
      <c r="E47" s="431" t="s">
        <v>363</v>
      </c>
      <c r="F47" s="442">
        <v>-1000</v>
      </c>
      <c r="G47" s="451">
        <v>992746</v>
      </c>
      <c r="H47" s="452">
        <v>992746</v>
      </c>
      <c r="I47" s="452">
        <f t="shared" si="0"/>
        <v>0</v>
      </c>
      <c r="J47" s="452">
        <f t="shared" si="1"/>
        <v>0</v>
      </c>
      <c r="K47" s="453">
        <f t="shared" si="2"/>
        <v>0</v>
      </c>
      <c r="L47" s="451">
        <v>940479</v>
      </c>
      <c r="M47" s="452">
        <v>945189</v>
      </c>
      <c r="N47" s="452">
        <f>L47-M47</f>
        <v>-4710</v>
      </c>
      <c r="O47" s="452">
        <f t="shared" si="3"/>
        <v>4710000</v>
      </c>
      <c r="P47" s="453">
        <f t="shared" si="4"/>
        <v>4.71</v>
      </c>
      <c r="Q47" s="184"/>
    </row>
    <row r="48" spans="1:17" ht="15.75" customHeight="1">
      <c r="A48" s="354"/>
      <c r="B48" s="468" t="s">
        <v>409</v>
      </c>
      <c r="C48" s="442"/>
      <c r="D48" s="475"/>
      <c r="E48" s="431"/>
      <c r="F48" s="442"/>
      <c r="G48" s="451"/>
      <c r="H48" s="452"/>
      <c r="I48" s="452"/>
      <c r="J48" s="452"/>
      <c r="K48" s="453"/>
      <c r="L48" s="451"/>
      <c r="M48" s="452"/>
      <c r="N48" s="452"/>
      <c r="O48" s="452"/>
      <c r="P48" s="453"/>
      <c r="Q48" s="184"/>
    </row>
    <row r="49" spans="1:17" ht="15.75" customHeight="1">
      <c r="A49" s="354">
        <v>30</v>
      </c>
      <c r="B49" s="720" t="s">
        <v>413</v>
      </c>
      <c r="C49" s="721">
        <v>4865022</v>
      </c>
      <c r="D49" s="475" t="s">
        <v>13</v>
      </c>
      <c r="E49" s="431" t="s">
        <v>363</v>
      </c>
      <c r="F49" s="442">
        <v>-1000</v>
      </c>
      <c r="G49" s="451">
        <v>528</v>
      </c>
      <c r="H49" s="452">
        <v>8</v>
      </c>
      <c r="I49" s="452">
        <f>G49-H49</f>
        <v>520</v>
      </c>
      <c r="J49" s="452">
        <f t="shared" si="1"/>
        <v>-520000</v>
      </c>
      <c r="K49" s="453">
        <f t="shared" si="2"/>
        <v>-0.52</v>
      </c>
      <c r="L49" s="451">
        <v>9</v>
      </c>
      <c r="M49" s="452">
        <v>7</v>
      </c>
      <c r="N49" s="452">
        <f>L49-M49</f>
        <v>2</v>
      </c>
      <c r="O49" s="452">
        <f t="shared" si="3"/>
        <v>-2000</v>
      </c>
      <c r="P49" s="453">
        <f t="shared" si="4"/>
        <v>-0.002</v>
      </c>
      <c r="Q49" s="597" t="s">
        <v>412</v>
      </c>
    </row>
    <row r="50" spans="1:17" ht="15.75" customHeight="1">
      <c r="A50" s="354"/>
      <c r="B50" s="469" t="s">
        <v>408</v>
      </c>
      <c r="C50" s="442"/>
      <c r="D50" s="475"/>
      <c r="E50" s="431"/>
      <c r="F50" s="442"/>
      <c r="G50" s="451"/>
      <c r="H50" s="452"/>
      <c r="I50" s="452"/>
      <c r="J50" s="452"/>
      <c r="K50" s="453"/>
      <c r="L50" s="451"/>
      <c r="M50" s="452"/>
      <c r="N50" s="452"/>
      <c r="O50" s="452"/>
      <c r="P50" s="453"/>
      <c r="Q50" s="184"/>
    </row>
    <row r="51" spans="1:17" ht="15.75" customHeight="1">
      <c r="A51" s="354"/>
      <c r="B51" s="469" t="s">
        <v>47</v>
      </c>
      <c r="C51" s="442"/>
      <c r="D51" s="475"/>
      <c r="E51" s="431"/>
      <c r="F51" s="442"/>
      <c r="G51" s="451"/>
      <c r="H51" s="452"/>
      <c r="I51" s="452"/>
      <c r="J51" s="452"/>
      <c r="K51" s="453"/>
      <c r="L51" s="451"/>
      <c r="M51" s="452"/>
      <c r="N51" s="452"/>
      <c r="O51" s="452"/>
      <c r="P51" s="453"/>
      <c r="Q51" s="184"/>
    </row>
    <row r="52" spans="1:17" ht="15.75" customHeight="1">
      <c r="A52" s="354">
        <v>31</v>
      </c>
      <c r="B52" s="467" t="s">
        <v>48</v>
      </c>
      <c r="C52" s="442">
        <v>4864843</v>
      </c>
      <c r="D52" s="475" t="s">
        <v>13</v>
      </c>
      <c r="E52" s="431" t="s">
        <v>363</v>
      </c>
      <c r="F52" s="442">
        <v>1000</v>
      </c>
      <c r="G52" s="451">
        <v>701</v>
      </c>
      <c r="H52" s="452">
        <v>697</v>
      </c>
      <c r="I52" s="452">
        <f t="shared" si="0"/>
        <v>4</v>
      </c>
      <c r="J52" s="452">
        <f t="shared" si="1"/>
        <v>4000</v>
      </c>
      <c r="K52" s="453">
        <f t="shared" si="2"/>
        <v>0.004</v>
      </c>
      <c r="L52" s="451">
        <v>15420</v>
      </c>
      <c r="M52" s="452">
        <v>15060</v>
      </c>
      <c r="N52" s="452">
        <f>L52-M52</f>
        <v>360</v>
      </c>
      <c r="O52" s="452">
        <f t="shared" si="3"/>
        <v>360000</v>
      </c>
      <c r="P52" s="453">
        <f t="shared" si="4"/>
        <v>0.36</v>
      </c>
      <c r="Q52" s="184"/>
    </row>
    <row r="53" spans="1:17" ht="15.75" customHeight="1" thickBot="1">
      <c r="A53" s="357">
        <v>32</v>
      </c>
      <c r="B53" s="470" t="s">
        <v>49</v>
      </c>
      <c r="C53" s="425">
        <v>4864844</v>
      </c>
      <c r="D53" s="477" t="s">
        <v>13</v>
      </c>
      <c r="E53" s="432" t="s">
        <v>363</v>
      </c>
      <c r="F53" s="425">
        <v>1000</v>
      </c>
      <c r="G53" s="451">
        <v>998981</v>
      </c>
      <c r="H53" s="457">
        <v>998978</v>
      </c>
      <c r="I53" s="457">
        <f t="shared" si="0"/>
        <v>3</v>
      </c>
      <c r="J53" s="457">
        <f t="shared" si="1"/>
        <v>3000</v>
      </c>
      <c r="K53" s="458">
        <f t="shared" si="2"/>
        <v>0.003</v>
      </c>
      <c r="L53" s="451">
        <v>3154</v>
      </c>
      <c r="M53" s="457">
        <v>3274</v>
      </c>
      <c r="N53" s="457">
        <f>L53-M53</f>
        <v>-120</v>
      </c>
      <c r="O53" s="457">
        <f t="shared" si="3"/>
        <v>-120000</v>
      </c>
      <c r="P53" s="458">
        <f t="shared" si="4"/>
        <v>-0.12</v>
      </c>
      <c r="Q53" s="185"/>
    </row>
    <row r="54" spans="1:17" ht="15.75" customHeight="1" thickTop="1">
      <c r="A54" s="353"/>
      <c r="B54" s="471"/>
      <c r="C54" s="47"/>
      <c r="D54" s="476"/>
      <c r="E54" s="431"/>
      <c r="F54" s="47"/>
      <c r="G54" s="459"/>
      <c r="H54" s="452"/>
      <c r="I54" s="452"/>
      <c r="J54" s="452"/>
      <c r="K54" s="452"/>
      <c r="L54" s="459"/>
      <c r="M54" s="452"/>
      <c r="N54" s="452"/>
      <c r="O54" s="452"/>
      <c r="P54" s="452"/>
      <c r="Q54" s="27"/>
    </row>
    <row r="55" spans="1:17" ht="21.75" customHeight="1" thickBot="1">
      <c r="A55" s="355"/>
      <c r="B55" s="474" t="s">
        <v>328</v>
      </c>
      <c r="C55" s="47"/>
      <c r="D55" s="476"/>
      <c r="E55" s="431"/>
      <c r="F55" s="47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221" t="str">
        <f>Q1</f>
        <v>JULY-2011</v>
      </c>
    </row>
    <row r="56" spans="1:17" ht="15.75" customHeight="1" thickTop="1">
      <c r="A56" s="352"/>
      <c r="B56" s="466" t="s">
        <v>50</v>
      </c>
      <c r="C56" s="422"/>
      <c r="D56" s="478"/>
      <c r="E56" s="478"/>
      <c r="F56" s="422"/>
      <c r="G56" s="460"/>
      <c r="H56" s="459"/>
      <c r="I56" s="459"/>
      <c r="J56" s="459"/>
      <c r="K56" s="461"/>
      <c r="L56" s="460"/>
      <c r="M56" s="459"/>
      <c r="N56" s="459"/>
      <c r="O56" s="459"/>
      <c r="P56" s="461"/>
      <c r="Q56" s="183"/>
    </row>
    <row r="57" spans="1:17" ht="15.75" customHeight="1">
      <c r="A57" s="354">
        <v>33</v>
      </c>
      <c r="B57" s="471" t="s">
        <v>87</v>
      </c>
      <c r="C57" s="442">
        <v>4865169</v>
      </c>
      <c r="D57" s="476" t="s">
        <v>13</v>
      </c>
      <c r="E57" s="431" t="s">
        <v>363</v>
      </c>
      <c r="F57" s="442">
        <v>1000</v>
      </c>
      <c r="G57" s="451">
        <v>677</v>
      </c>
      <c r="H57" s="452">
        <v>678</v>
      </c>
      <c r="I57" s="452">
        <f t="shared" si="0"/>
        <v>-1</v>
      </c>
      <c r="J57" s="452">
        <f t="shared" si="1"/>
        <v>-1000</v>
      </c>
      <c r="K57" s="453">
        <f t="shared" si="2"/>
        <v>-0.001</v>
      </c>
      <c r="L57" s="451">
        <v>54169</v>
      </c>
      <c r="M57" s="452">
        <v>52874</v>
      </c>
      <c r="N57" s="452">
        <f>L57-M57</f>
        <v>1295</v>
      </c>
      <c r="O57" s="452">
        <f t="shared" si="3"/>
        <v>1295000</v>
      </c>
      <c r="P57" s="453">
        <f t="shared" si="4"/>
        <v>1.295</v>
      </c>
      <c r="Q57" s="184"/>
    </row>
    <row r="58" spans="1:17" ht="15.75" customHeight="1">
      <c r="A58" s="354"/>
      <c r="B58" s="468" t="s">
        <v>325</v>
      </c>
      <c r="C58" s="442"/>
      <c r="D58" s="476"/>
      <c r="E58" s="431"/>
      <c r="F58" s="442"/>
      <c r="G58" s="454"/>
      <c r="H58" s="455"/>
      <c r="I58" s="452"/>
      <c r="J58" s="452"/>
      <c r="K58" s="453"/>
      <c r="L58" s="454"/>
      <c r="M58" s="452"/>
      <c r="N58" s="452"/>
      <c r="O58" s="452"/>
      <c r="P58" s="453"/>
      <c r="Q58" s="184"/>
    </row>
    <row r="59" spans="1:17" ht="15.75" customHeight="1">
      <c r="A59" s="354">
        <v>34</v>
      </c>
      <c r="B59" s="467" t="s">
        <v>324</v>
      </c>
      <c r="C59" s="442">
        <v>4864824</v>
      </c>
      <c r="D59" s="476" t="s">
        <v>13</v>
      </c>
      <c r="E59" s="431" t="s">
        <v>363</v>
      </c>
      <c r="F59" s="442">
        <v>100</v>
      </c>
      <c r="G59" s="451">
        <v>9018</v>
      </c>
      <c r="H59" s="452">
        <v>9269</v>
      </c>
      <c r="I59" s="452">
        <f t="shared" si="0"/>
        <v>-251</v>
      </c>
      <c r="J59" s="452">
        <f t="shared" si="1"/>
        <v>-25100</v>
      </c>
      <c r="K59" s="453">
        <f t="shared" si="2"/>
        <v>-0.0251</v>
      </c>
      <c r="L59" s="451">
        <v>53243</v>
      </c>
      <c r="M59" s="452">
        <v>49860</v>
      </c>
      <c r="N59" s="452">
        <f>L59-M59</f>
        <v>3383</v>
      </c>
      <c r="O59" s="452">
        <f t="shared" si="3"/>
        <v>338300</v>
      </c>
      <c r="P59" s="453">
        <f t="shared" si="4"/>
        <v>0.3383</v>
      </c>
      <c r="Q59" s="184"/>
    </row>
    <row r="60" spans="1:17" ht="15.75" customHeight="1">
      <c r="A60" s="354"/>
      <c r="B60" s="467"/>
      <c r="C60" s="442"/>
      <c r="D60" s="475"/>
      <c r="E60" s="431"/>
      <c r="F60" s="442"/>
      <c r="G60" s="451"/>
      <c r="H60" s="452"/>
      <c r="I60" s="452"/>
      <c r="J60" s="452"/>
      <c r="K60" s="453"/>
      <c r="L60" s="451"/>
      <c r="M60" s="452"/>
      <c r="N60" s="452"/>
      <c r="O60" s="452"/>
      <c r="P60" s="453"/>
      <c r="Q60" s="184"/>
    </row>
    <row r="61" spans="1:17" ht="15.75" customHeight="1">
      <c r="A61" s="354"/>
      <c r="B61" s="384" t="s">
        <v>56</v>
      </c>
      <c r="C61" s="444"/>
      <c r="D61" s="479"/>
      <c r="E61" s="479"/>
      <c r="F61" s="444"/>
      <c r="G61" s="451"/>
      <c r="H61" s="452"/>
      <c r="I61" s="452"/>
      <c r="J61" s="452"/>
      <c r="K61" s="453"/>
      <c r="L61" s="451"/>
      <c r="M61" s="452"/>
      <c r="N61" s="452"/>
      <c r="O61" s="452"/>
      <c r="P61" s="453"/>
      <c r="Q61" s="184"/>
    </row>
    <row r="62" spans="1:17" ht="15.75" customHeight="1">
      <c r="A62" s="354">
        <v>35</v>
      </c>
      <c r="B62" s="472" t="s">
        <v>57</v>
      </c>
      <c r="C62" s="444">
        <v>4865090</v>
      </c>
      <c r="D62" s="480" t="s">
        <v>13</v>
      </c>
      <c r="E62" s="431" t="s">
        <v>363</v>
      </c>
      <c r="F62" s="444">
        <v>100</v>
      </c>
      <c r="G62" s="451">
        <v>7231</v>
      </c>
      <c r="H62" s="452">
        <v>7231</v>
      </c>
      <c r="I62" s="452">
        <f>G62-H62</f>
        <v>0</v>
      </c>
      <c r="J62" s="452">
        <f>$F62*I62</f>
        <v>0</v>
      </c>
      <c r="K62" s="453">
        <f>J62/1000000</f>
        <v>0</v>
      </c>
      <c r="L62" s="451">
        <v>10335</v>
      </c>
      <c r="M62" s="452">
        <v>10335</v>
      </c>
      <c r="N62" s="452">
        <f>L62-M62</f>
        <v>0</v>
      </c>
      <c r="O62" s="452">
        <f>$F62*N62</f>
        <v>0</v>
      </c>
      <c r="P62" s="453">
        <f>O62/1000000</f>
        <v>0</v>
      </c>
      <c r="Q62" s="558"/>
    </row>
    <row r="63" spans="1:17" ht="15.75" customHeight="1">
      <c r="A63" s="354">
        <v>36</v>
      </c>
      <c r="B63" s="472" t="s">
        <v>58</v>
      </c>
      <c r="C63" s="444">
        <v>4902519</v>
      </c>
      <c r="D63" s="480" t="s">
        <v>13</v>
      </c>
      <c r="E63" s="431" t="s">
        <v>363</v>
      </c>
      <c r="F63" s="444">
        <v>100</v>
      </c>
      <c r="G63" s="451">
        <v>9058</v>
      </c>
      <c r="H63" s="452">
        <v>9058</v>
      </c>
      <c r="I63" s="452">
        <f>G63-H63</f>
        <v>0</v>
      </c>
      <c r="J63" s="452">
        <f>$F63*I63</f>
        <v>0</v>
      </c>
      <c r="K63" s="453">
        <f>J63/1000000</f>
        <v>0</v>
      </c>
      <c r="L63" s="451">
        <v>29641</v>
      </c>
      <c r="M63" s="452">
        <v>28638</v>
      </c>
      <c r="N63" s="452">
        <f>L63-M63</f>
        <v>1003</v>
      </c>
      <c r="O63" s="452">
        <f>$F63*N63</f>
        <v>100300</v>
      </c>
      <c r="P63" s="453">
        <f>O63/1000000</f>
        <v>0.1003</v>
      </c>
      <c r="Q63" s="184"/>
    </row>
    <row r="64" spans="1:17" ht="15.75" customHeight="1">
      <c r="A64" s="354">
        <v>37</v>
      </c>
      <c r="B64" s="472" t="s">
        <v>59</v>
      </c>
      <c r="C64" s="444">
        <v>4902520</v>
      </c>
      <c r="D64" s="480" t="s">
        <v>13</v>
      </c>
      <c r="E64" s="431" t="s">
        <v>363</v>
      </c>
      <c r="F64" s="444">
        <v>100</v>
      </c>
      <c r="G64" s="451">
        <v>13706</v>
      </c>
      <c r="H64" s="452">
        <v>13706</v>
      </c>
      <c r="I64" s="452">
        <f>G64-H64</f>
        <v>0</v>
      </c>
      <c r="J64" s="452">
        <f>$F64*I64</f>
        <v>0</v>
      </c>
      <c r="K64" s="453">
        <f>J64/1000000</f>
        <v>0</v>
      </c>
      <c r="L64" s="451">
        <v>35231</v>
      </c>
      <c r="M64" s="452">
        <v>35231</v>
      </c>
      <c r="N64" s="452">
        <f>L64-M64</f>
        <v>0</v>
      </c>
      <c r="O64" s="452">
        <f>$F64*N64</f>
        <v>0</v>
      </c>
      <c r="P64" s="453">
        <f>O64/1000000</f>
        <v>0</v>
      </c>
      <c r="Q64" s="184"/>
    </row>
    <row r="65" spans="1:17" ht="15.75" customHeight="1">
      <c r="A65" s="354"/>
      <c r="B65" s="384" t="s">
        <v>60</v>
      </c>
      <c r="C65" s="444"/>
      <c r="D65" s="479"/>
      <c r="E65" s="479"/>
      <c r="F65" s="444"/>
      <c r="G65" s="451"/>
      <c r="H65" s="452"/>
      <c r="I65" s="452"/>
      <c r="J65" s="452"/>
      <c r="K65" s="453"/>
      <c r="L65" s="451"/>
      <c r="M65" s="452"/>
      <c r="N65" s="452"/>
      <c r="O65" s="452"/>
      <c r="P65" s="453"/>
      <c r="Q65" s="184"/>
    </row>
    <row r="66" spans="1:17" ht="15.75" customHeight="1">
      <c r="A66" s="354">
        <v>38</v>
      </c>
      <c r="B66" s="472" t="s">
        <v>61</v>
      </c>
      <c r="C66" s="444">
        <v>4902521</v>
      </c>
      <c r="D66" s="480" t="s">
        <v>13</v>
      </c>
      <c r="E66" s="431" t="s">
        <v>363</v>
      </c>
      <c r="F66" s="444">
        <v>100</v>
      </c>
      <c r="G66" s="451">
        <v>31113</v>
      </c>
      <c r="H66" s="452">
        <v>30955</v>
      </c>
      <c r="I66" s="452">
        <f aca="true" t="shared" si="6" ref="I66:I72">G66-H66</f>
        <v>158</v>
      </c>
      <c r="J66" s="452">
        <f aca="true" t="shared" si="7" ref="J66:J72">$F66*I66</f>
        <v>15800</v>
      </c>
      <c r="K66" s="453">
        <f aca="true" t="shared" si="8" ref="K66:K72">J66/1000000</f>
        <v>0.0158</v>
      </c>
      <c r="L66" s="451">
        <v>9937</v>
      </c>
      <c r="M66" s="452">
        <v>9082</v>
      </c>
      <c r="N66" s="452">
        <f aca="true" t="shared" si="9" ref="N66:N72">L66-M66</f>
        <v>855</v>
      </c>
      <c r="O66" s="452">
        <f aca="true" t="shared" si="10" ref="O66:O72">$F66*N66</f>
        <v>85500</v>
      </c>
      <c r="P66" s="453">
        <f aca="true" t="shared" si="11" ref="P66:P72">O66/1000000</f>
        <v>0.0855</v>
      </c>
      <c r="Q66" s="184"/>
    </row>
    <row r="67" spans="1:17" ht="15.75" customHeight="1">
      <c r="A67" s="354">
        <v>39</v>
      </c>
      <c r="B67" s="472" t="s">
        <v>62</v>
      </c>
      <c r="C67" s="444">
        <v>4902522</v>
      </c>
      <c r="D67" s="480" t="s">
        <v>13</v>
      </c>
      <c r="E67" s="431" t="s">
        <v>363</v>
      </c>
      <c r="F67" s="444">
        <v>100</v>
      </c>
      <c r="G67" s="451">
        <v>840</v>
      </c>
      <c r="H67" s="452">
        <v>840</v>
      </c>
      <c r="I67" s="452">
        <f t="shared" si="6"/>
        <v>0</v>
      </c>
      <c r="J67" s="452">
        <f t="shared" si="7"/>
        <v>0</v>
      </c>
      <c r="K67" s="453">
        <f t="shared" si="8"/>
        <v>0</v>
      </c>
      <c r="L67" s="451">
        <v>185</v>
      </c>
      <c r="M67" s="452">
        <v>185</v>
      </c>
      <c r="N67" s="452">
        <f t="shared" si="9"/>
        <v>0</v>
      </c>
      <c r="O67" s="452">
        <f t="shared" si="10"/>
        <v>0</v>
      </c>
      <c r="P67" s="453">
        <f t="shared" si="11"/>
        <v>0</v>
      </c>
      <c r="Q67" s="184"/>
    </row>
    <row r="68" spans="1:17" ht="15.75" customHeight="1">
      <c r="A68" s="354">
        <v>40</v>
      </c>
      <c r="B68" s="472" t="s">
        <v>63</v>
      </c>
      <c r="C68" s="444">
        <v>4902523</v>
      </c>
      <c r="D68" s="480" t="s">
        <v>13</v>
      </c>
      <c r="E68" s="431" t="s">
        <v>363</v>
      </c>
      <c r="F68" s="444">
        <v>100</v>
      </c>
      <c r="G68" s="451">
        <v>999815</v>
      </c>
      <c r="H68" s="452">
        <v>999815</v>
      </c>
      <c r="I68" s="452">
        <f t="shared" si="6"/>
        <v>0</v>
      </c>
      <c r="J68" s="452">
        <f t="shared" si="7"/>
        <v>0</v>
      </c>
      <c r="K68" s="453">
        <f t="shared" si="8"/>
        <v>0</v>
      </c>
      <c r="L68" s="451">
        <v>999943</v>
      </c>
      <c r="M68" s="452">
        <v>999943</v>
      </c>
      <c r="N68" s="452">
        <f t="shared" si="9"/>
        <v>0</v>
      </c>
      <c r="O68" s="452">
        <f t="shared" si="10"/>
        <v>0</v>
      </c>
      <c r="P68" s="453">
        <f t="shared" si="11"/>
        <v>0</v>
      </c>
      <c r="Q68" s="184"/>
    </row>
    <row r="69" spans="1:17" ht="15.75" customHeight="1">
      <c r="A69" s="354">
        <v>41</v>
      </c>
      <c r="B69" s="472" t="s">
        <v>64</v>
      </c>
      <c r="C69" s="444">
        <v>4902524</v>
      </c>
      <c r="D69" s="480" t="s">
        <v>13</v>
      </c>
      <c r="E69" s="431" t="s">
        <v>363</v>
      </c>
      <c r="F69" s="444">
        <v>100</v>
      </c>
      <c r="G69" s="451">
        <v>0</v>
      </c>
      <c r="H69" s="452">
        <v>0</v>
      </c>
      <c r="I69" s="452">
        <f t="shared" si="6"/>
        <v>0</v>
      </c>
      <c r="J69" s="452">
        <f t="shared" si="7"/>
        <v>0</v>
      </c>
      <c r="K69" s="453">
        <f t="shared" si="8"/>
        <v>0</v>
      </c>
      <c r="L69" s="451">
        <v>0</v>
      </c>
      <c r="M69" s="452">
        <v>0</v>
      </c>
      <c r="N69" s="452">
        <f t="shared" si="9"/>
        <v>0</v>
      </c>
      <c r="O69" s="452">
        <f t="shared" si="10"/>
        <v>0</v>
      </c>
      <c r="P69" s="453">
        <f t="shared" si="11"/>
        <v>0</v>
      </c>
      <c r="Q69" s="184"/>
    </row>
    <row r="70" spans="1:17" ht="15.75" customHeight="1">
      <c r="A70" s="354">
        <v>42</v>
      </c>
      <c r="B70" s="472" t="s">
        <v>65</v>
      </c>
      <c r="C70" s="444">
        <v>4902525</v>
      </c>
      <c r="D70" s="480" t="s">
        <v>13</v>
      </c>
      <c r="E70" s="431" t="s">
        <v>363</v>
      </c>
      <c r="F70" s="444">
        <v>100</v>
      </c>
      <c r="G70" s="451">
        <v>0</v>
      </c>
      <c r="H70" s="452">
        <v>0</v>
      </c>
      <c r="I70" s="452">
        <f t="shared" si="6"/>
        <v>0</v>
      </c>
      <c r="J70" s="452">
        <f t="shared" si="7"/>
        <v>0</v>
      </c>
      <c r="K70" s="453">
        <f t="shared" si="8"/>
        <v>0</v>
      </c>
      <c r="L70" s="451">
        <v>0</v>
      </c>
      <c r="M70" s="452">
        <v>0</v>
      </c>
      <c r="N70" s="452">
        <f t="shared" si="9"/>
        <v>0</v>
      </c>
      <c r="O70" s="452">
        <f t="shared" si="10"/>
        <v>0</v>
      </c>
      <c r="P70" s="453">
        <f t="shared" si="11"/>
        <v>0</v>
      </c>
      <c r="Q70" s="184"/>
    </row>
    <row r="71" spans="1:17" ht="15.75" customHeight="1">
      <c r="A71" s="354">
        <v>43</v>
      </c>
      <c r="B71" s="472" t="s">
        <v>66</v>
      </c>
      <c r="C71" s="444">
        <v>4902526</v>
      </c>
      <c r="D71" s="480" t="s">
        <v>13</v>
      </c>
      <c r="E71" s="431" t="s">
        <v>363</v>
      </c>
      <c r="F71" s="444">
        <v>100</v>
      </c>
      <c r="G71" s="451">
        <v>14613</v>
      </c>
      <c r="H71" s="452">
        <v>14606</v>
      </c>
      <c r="I71" s="452">
        <f t="shared" si="6"/>
        <v>7</v>
      </c>
      <c r="J71" s="452">
        <f t="shared" si="7"/>
        <v>700</v>
      </c>
      <c r="K71" s="453">
        <f t="shared" si="8"/>
        <v>0.0007</v>
      </c>
      <c r="L71" s="451">
        <v>9462</v>
      </c>
      <c r="M71" s="452">
        <v>9192</v>
      </c>
      <c r="N71" s="452">
        <f t="shared" si="9"/>
        <v>270</v>
      </c>
      <c r="O71" s="452">
        <f t="shared" si="10"/>
        <v>27000</v>
      </c>
      <c r="P71" s="453">
        <f t="shared" si="11"/>
        <v>0.027</v>
      </c>
      <c r="Q71" s="184"/>
    </row>
    <row r="72" spans="1:17" ht="15.75" customHeight="1">
      <c r="A72" s="354">
        <v>44</v>
      </c>
      <c r="B72" s="472" t="s">
        <v>67</v>
      </c>
      <c r="C72" s="444">
        <v>4902527</v>
      </c>
      <c r="D72" s="480" t="s">
        <v>13</v>
      </c>
      <c r="E72" s="431" t="s">
        <v>363</v>
      </c>
      <c r="F72" s="444">
        <v>100</v>
      </c>
      <c r="G72" s="451">
        <v>998171</v>
      </c>
      <c r="H72" s="452">
        <v>998150</v>
      </c>
      <c r="I72" s="452">
        <f t="shared" si="6"/>
        <v>21</v>
      </c>
      <c r="J72" s="452">
        <f t="shared" si="7"/>
        <v>2100</v>
      </c>
      <c r="K72" s="453">
        <f t="shared" si="8"/>
        <v>0.0021</v>
      </c>
      <c r="L72" s="451">
        <v>947</v>
      </c>
      <c r="M72" s="452">
        <v>388</v>
      </c>
      <c r="N72" s="452">
        <f t="shared" si="9"/>
        <v>559</v>
      </c>
      <c r="O72" s="452">
        <f t="shared" si="10"/>
        <v>55900</v>
      </c>
      <c r="P72" s="453">
        <f t="shared" si="11"/>
        <v>0.0559</v>
      </c>
      <c r="Q72" s="184"/>
    </row>
    <row r="73" spans="1:17" ht="15.75" customHeight="1">
      <c r="A73" s="354"/>
      <c r="B73" s="384" t="s">
        <v>68</v>
      </c>
      <c r="C73" s="444"/>
      <c r="D73" s="479"/>
      <c r="E73" s="479"/>
      <c r="F73" s="444"/>
      <c r="G73" s="451"/>
      <c r="H73" s="452"/>
      <c r="I73" s="452"/>
      <c r="J73" s="452"/>
      <c r="K73" s="453"/>
      <c r="L73" s="451"/>
      <c r="M73" s="452"/>
      <c r="N73" s="452"/>
      <c r="O73" s="452"/>
      <c r="P73" s="453"/>
      <c r="Q73" s="184"/>
    </row>
    <row r="74" spans="1:17" ht="15.75" customHeight="1">
      <c r="A74" s="354">
        <v>45</v>
      </c>
      <c r="B74" s="472" t="s">
        <v>69</v>
      </c>
      <c r="C74" s="444">
        <v>4902529</v>
      </c>
      <c r="D74" s="480" t="s">
        <v>13</v>
      </c>
      <c r="E74" s="431" t="s">
        <v>363</v>
      </c>
      <c r="F74" s="444">
        <v>500</v>
      </c>
      <c r="G74" s="451">
        <v>3440</v>
      </c>
      <c r="H74" s="452">
        <v>3440</v>
      </c>
      <c r="I74" s="452">
        <f>G74-H74</f>
        <v>0</v>
      </c>
      <c r="J74" s="452">
        <f>$F74*I74</f>
        <v>0</v>
      </c>
      <c r="K74" s="453">
        <f>J74/1000000</f>
        <v>0</v>
      </c>
      <c r="L74" s="451">
        <v>28040</v>
      </c>
      <c r="M74" s="452">
        <v>27689</v>
      </c>
      <c r="N74" s="452">
        <f>L74-M74</f>
        <v>351</v>
      </c>
      <c r="O74" s="452">
        <f>$F74*N74</f>
        <v>175500</v>
      </c>
      <c r="P74" s="453">
        <f>O74/1000000</f>
        <v>0.1755</v>
      </c>
      <c r="Q74" s="184"/>
    </row>
    <row r="75" spans="1:17" ht="15.75" customHeight="1">
      <c r="A75" s="354">
        <v>46</v>
      </c>
      <c r="B75" s="472" t="s">
        <v>70</v>
      </c>
      <c r="C75" s="444">
        <v>4902530</v>
      </c>
      <c r="D75" s="480" t="s">
        <v>13</v>
      </c>
      <c r="E75" s="431" t="s">
        <v>363</v>
      </c>
      <c r="F75" s="444">
        <v>500</v>
      </c>
      <c r="G75" s="451">
        <v>3187</v>
      </c>
      <c r="H75" s="452">
        <v>3187</v>
      </c>
      <c r="I75" s="452">
        <f>G75-H75</f>
        <v>0</v>
      </c>
      <c r="J75" s="452">
        <f>$F75*I75</f>
        <v>0</v>
      </c>
      <c r="K75" s="453">
        <f>J75/1000000</f>
        <v>0</v>
      </c>
      <c r="L75" s="451">
        <v>19531</v>
      </c>
      <c r="M75" s="452">
        <v>19135</v>
      </c>
      <c r="N75" s="452">
        <f>L75-M75</f>
        <v>396</v>
      </c>
      <c r="O75" s="452">
        <f>$F75*N75</f>
        <v>198000</v>
      </c>
      <c r="P75" s="453">
        <f>O75/1000000</f>
        <v>0.198</v>
      </c>
      <c r="Q75" s="184"/>
    </row>
    <row r="76" spans="1:17" ht="15.75" customHeight="1">
      <c r="A76" s="354">
        <v>47</v>
      </c>
      <c r="B76" s="472" t="s">
        <v>71</v>
      </c>
      <c r="C76" s="444">
        <v>4902531</v>
      </c>
      <c r="D76" s="480" t="s">
        <v>13</v>
      </c>
      <c r="E76" s="431" t="s">
        <v>363</v>
      </c>
      <c r="F76" s="444">
        <v>500</v>
      </c>
      <c r="G76" s="451">
        <v>3232</v>
      </c>
      <c r="H76" s="452">
        <v>3232</v>
      </c>
      <c r="I76" s="452">
        <f>G76-H76</f>
        <v>0</v>
      </c>
      <c r="J76" s="452">
        <f>$F76*I76</f>
        <v>0</v>
      </c>
      <c r="K76" s="453">
        <f>J76/1000000</f>
        <v>0</v>
      </c>
      <c r="L76" s="451">
        <v>13187</v>
      </c>
      <c r="M76" s="452">
        <v>12883</v>
      </c>
      <c r="N76" s="452">
        <f>L76-M76</f>
        <v>304</v>
      </c>
      <c r="O76" s="452">
        <f>$F76*N76</f>
        <v>152000</v>
      </c>
      <c r="P76" s="453">
        <f>O76/1000000</f>
        <v>0.152</v>
      </c>
      <c r="Q76" s="184"/>
    </row>
    <row r="77" spans="1:17" ht="15.75" customHeight="1">
      <c r="A77" s="354">
        <v>48</v>
      </c>
      <c r="B77" s="472" t="s">
        <v>72</v>
      </c>
      <c r="C77" s="444">
        <v>4902532</v>
      </c>
      <c r="D77" s="480" t="s">
        <v>13</v>
      </c>
      <c r="E77" s="431" t="s">
        <v>363</v>
      </c>
      <c r="F77" s="444">
        <v>500</v>
      </c>
      <c r="G77" s="451">
        <v>3182</v>
      </c>
      <c r="H77" s="452">
        <v>3182</v>
      </c>
      <c r="I77" s="452">
        <f>G77-H77</f>
        <v>0</v>
      </c>
      <c r="J77" s="452">
        <f>$F77*I77</f>
        <v>0</v>
      </c>
      <c r="K77" s="453">
        <f>J77/1000000</f>
        <v>0</v>
      </c>
      <c r="L77" s="451">
        <v>15054</v>
      </c>
      <c r="M77" s="452">
        <v>14701</v>
      </c>
      <c r="N77" s="452">
        <f>L77-M77</f>
        <v>353</v>
      </c>
      <c r="O77" s="452">
        <f>$F77*N77</f>
        <v>176500</v>
      </c>
      <c r="P77" s="453">
        <f>O77/1000000</f>
        <v>0.1765</v>
      </c>
      <c r="Q77" s="184"/>
    </row>
    <row r="78" spans="1:17" ht="15.75" customHeight="1">
      <c r="A78" s="354"/>
      <c r="B78" s="384" t="s">
        <v>74</v>
      </c>
      <c r="C78" s="444"/>
      <c r="D78" s="479"/>
      <c r="E78" s="479"/>
      <c r="F78" s="444"/>
      <c r="G78" s="451"/>
      <c r="H78" s="452"/>
      <c r="I78" s="452"/>
      <c r="J78" s="452"/>
      <c r="K78" s="453"/>
      <c r="L78" s="451"/>
      <c r="M78" s="452"/>
      <c r="N78" s="452"/>
      <c r="O78" s="452"/>
      <c r="P78" s="453"/>
      <c r="Q78" s="184"/>
    </row>
    <row r="79" spans="1:17" ht="15.75" customHeight="1">
      <c r="A79" s="354">
        <v>49</v>
      </c>
      <c r="B79" s="472" t="s">
        <v>67</v>
      </c>
      <c r="C79" s="444">
        <v>4902535</v>
      </c>
      <c r="D79" s="480" t="s">
        <v>13</v>
      </c>
      <c r="E79" s="431" t="s">
        <v>363</v>
      </c>
      <c r="F79" s="444">
        <v>100</v>
      </c>
      <c r="G79" s="451">
        <v>999544</v>
      </c>
      <c r="H79" s="452">
        <v>999531</v>
      </c>
      <c r="I79" s="452">
        <f aca="true" t="shared" si="12" ref="I79:I84">G79-H79</f>
        <v>13</v>
      </c>
      <c r="J79" s="452">
        <f aca="true" t="shared" si="13" ref="J79:J84">$F79*I79</f>
        <v>1300</v>
      </c>
      <c r="K79" s="453">
        <f aca="true" t="shared" si="14" ref="K79:K84">J79/1000000</f>
        <v>0.0013</v>
      </c>
      <c r="L79" s="451">
        <v>5371</v>
      </c>
      <c r="M79" s="452">
        <v>5051</v>
      </c>
      <c r="N79" s="452">
        <f aca="true" t="shared" si="15" ref="N79:N84">L79-M79</f>
        <v>320</v>
      </c>
      <c r="O79" s="452">
        <f aca="true" t="shared" si="16" ref="O79:O84">$F79*N79</f>
        <v>32000</v>
      </c>
      <c r="P79" s="453">
        <f aca="true" t="shared" si="17" ref="P79:P84">O79/1000000</f>
        <v>0.032</v>
      </c>
      <c r="Q79" s="184"/>
    </row>
    <row r="80" spans="1:17" ht="15.75" customHeight="1">
      <c r="A80" s="354">
        <v>50</v>
      </c>
      <c r="B80" s="472" t="s">
        <v>75</v>
      </c>
      <c r="C80" s="444">
        <v>4902536</v>
      </c>
      <c r="D80" s="480" t="s">
        <v>13</v>
      </c>
      <c r="E80" s="431" t="s">
        <v>363</v>
      </c>
      <c r="F80" s="444">
        <v>100</v>
      </c>
      <c r="G80" s="451">
        <v>2429</v>
      </c>
      <c r="H80" s="452">
        <v>2377</v>
      </c>
      <c r="I80" s="452">
        <f t="shared" si="12"/>
        <v>52</v>
      </c>
      <c r="J80" s="452">
        <f t="shared" si="13"/>
        <v>5200</v>
      </c>
      <c r="K80" s="453">
        <f t="shared" si="14"/>
        <v>0.0052</v>
      </c>
      <c r="L80" s="451">
        <v>13195</v>
      </c>
      <c r="M80" s="452">
        <v>12749</v>
      </c>
      <c r="N80" s="452">
        <f t="shared" si="15"/>
        <v>446</v>
      </c>
      <c r="O80" s="452">
        <f t="shared" si="16"/>
        <v>44600</v>
      </c>
      <c r="P80" s="453">
        <f t="shared" si="17"/>
        <v>0.0446</v>
      </c>
      <c r="Q80" s="184"/>
    </row>
    <row r="81" spans="1:17" ht="15.75" customHeight="1">
      <c r="A81" s="354">
        <v>51</v>
      </c>
      <c r="B81" s="472" t="s">
        <v>88</v>
      </c>
      <c r="C81" s="444">
        <v>4902537</v>
      </c>
      <c r="D81" s="480" t="s">
        <v>13</v>
      </c>
      <c r="E81" s="431" t="s">
        <v>363</v>
      </c>
      <c r="F81" s="444">
        <v>100</v>
      </c>
      <c r="G81" s="451">
        <v>5895</v>
      </c>
      <c r="H81" s="452">
        <v>5649</v>
      </c>
      <c r="I81" s="452">
        <f t="shared" si="12"/>
        <v>246</v>
      </c>
      <c r="J81" s="452">
        <f t="shared" si="13"/>
        <v>24600</v>
      </c>
      <c r="K81" s="453">
        <f t="shared" si="14"/>
        <v>0.0246</v>
      </c>
      <c r="L81" s="451">
        <v>47768</v>
      </c>
      <c r="M81" s="452">
        <v>46718</v>
      </c>
      <c r="N81" s="452">
        <f t="shared" si="15"/>
        <v>1050</v>
      </c>
      <c r="O81" s="452">
        <f t="shared" si="16"/>
        <v>105000</v>
      </c>
      <c r="P81" s="453">
        <f t="shared" si="17"/>
        <v>0.105</v>
      </c>
      <c r="Q81" s="184"/>
    </row>
    <row r="82" spans="1:17" ht="15.75" customHeight="1">
      <c r="A82" s="354">
        <v>52</v>
      </c>
      <c r="B82" s="472" t="s">
        <v>76</v>
      </c>
      <c r="C82" s="444">
        <v>4902538</v>
      </c>
      <c r="D82" s="480" t="s">
        <v>13</v>
      </c>
      <c r="E82" s="431" t="s">
        <v>363</v>
      </c>
      <c r="F82" s="444">
        <v>100</v>
      </c>
      <c r="G82" s="451">
        <v>8169</v>
      </c>
      <c r="H82" s="452">
        <v>8184</v>
      </c>
      <c r="I82" s="452">
        <f t="shared" si="12"/>
        <v>-15</v>
      </c>
      <c r="J82" s="452">
        <f t="shared" si="13"/>
        <v>-1500</v>
      </c>
      <c r="K82" s="453">
        <f t="shared" si="14"/>
        <v>-0.0015</v>
      </c>
      <c r="L82" s="451">
        <v>19040</v>
      </c>
      <c r="M82" s="452">
        <v>19054</v>
      </c>
      <c r="N82" s="452">
        <f t="shared" si="15"/>
        <v>-14</v>
      </c>
      <c r="O82" s="452">
        <f t="shared" si="16"/>
        <v>-1400</v>
      </c>
      <c r="P82" s="453">
        <f t="shared" si="17"/>
        <v>-0.0014</v>
      </c>
      <c r="Q82" s="184"/>
    </row>
    <row r="83" spans="1:17" ht="15.75" customHeight="1">
      <c r="A83" s="354">
        <v>53</v>
      </c>
      <c r="B83" s="472" t="s">
        <v>77</v>
      </c>
      <c r="C83" s="444">
        <v>4902539</v>
      </c>
      <c r="D83" s="480" t="s">
        <v>13</v>
      </c>
      <c r="E83" s="431" t="s">
        <v>363</v>
      </c>
      <c r="F83" s="444">
        <v>100</v>
      </c>
      <c r="G83" s="451">
        <v>999713</v>
      </c>
      <c r="H83" s="452">
        <v>999703</v>
      </c>
      <c r="I83" s="452">
        <f t="shared" si="12"/>
        <v>10</v>
      </c>
      <c r="J83" s="452">
        <f t="shared" si="13"/>
        <v>1000</v>
      </c>
      <c r="K83" s="453">
        <f t="shared" si="14"/>
        <v>0.001</v>
      </c>
      <c r="L83" s="451">
        <v>253</v>
      </c>
      <c r="M83" s="452">
        <v>251</v>
      </c>
      <c r="N83" s="452">
        <f t="shared" si="15"/>
        <v>2</v>
      </c>
      <c r="O83" s="452">
        <f t="shared" si="16"/>
        <v>200</v>
      </c>
      <c r="P83" s="453">
        <f t="shared" si="17"/>
        <v>0.0002</v>
      </c>
      <c r="Q83" s="184"/>
    </row>
    <row r="84" spans="1:17" ht="15.75" customHeight="1">
      <c r="A84" s="354">
        <v>54</v>
      </c>
      <c r="B84" s="472" t="s">
        <v>63</v>
      </c>
      <c r="C84" s="444">
        <v>4902540</v>
      </c>
      <c r="D84" s="480" t="s">
        <v>13</v>
      </c>
      <c r="E84" s="431" t="s">
        <v>363</v>
      </c>
      <c r="F84" s="444">
        <v>100</v>
      </c>
      <c r="G84" s="451">
        <v>15</v>
      </c>
      <c r="H84" s="452">
        <v>15</v>
      </c>
      <c r="I84" s="452">
        <f t="shared" si="12"/>
        <v>0</v>
      </c>
      <c r="J84" s="452">
        <f t="shared" si="13"/>
        <v>0</v>
      </c>
      <c r="K84" s="453">
        <f t="shared" si="14"/>
        <v>0</v>
      </c>
      <c r="L84" s="451">
        <v>13398</v>
      </c>
      <c r="M84" s="452">
        <v>13398</v>
      </c>
      <c r="N84" s="452">
        <f t="shared" si="15"/>
        <v>0</v>
      </c>
      <c r="O84" s="452">
        <f t="shared" si="16"/>
        <v>0</v>
      </c>
      <c r="P84" s="453">
        <f t="shared" si="17"/>
        <v>0</v>
      </c>
      <c r="Q84" s="184"/>
    </row>
    <row r="85" spans="1:17" ht="15.75" customHeight="1">
      <c r="A85" s="354"/>
      <c r="B85" s="472"/>
      <c r="C85" s="444"/>
      <c r="D85" s="480"/>
      <c r="E85" s="480"/>
      <c r="F85" s="444"/>
      <c r="G85" s="451"/>
      <c r="H85" s="452"/>
      <c r="I85" s="452"/>
      <c r="J85" s="452"/>
      <c r="K85" s="453"/>
      <c r="L85" s="451"/>
      <c r="M85" s="452"/>
      <c r="N85" s="452"/>
      <c r="O85" s="452"/>
      <c r="P85" s="453"/>
      <c r="Q85" s="184"/>
    </row>
    <row r="86" spans="1:17" ht="15.75" customHeight="1">
      <c r="A86" s="354"/>
      <c r="B86" s="384" t="s">
        <v>78</v>
      </c>
      <c r="C86" s="444"/>
      <c r="D86" s="479"/>
      <c r="E86" s="479"/>
      <c r="F86" s="444"/>
      <c r="G86" s="451"/>
      <c r="H86" s="452"/>
      <c r="I86" s="452"/>
      <c r="J86" s="452"/>
      <c r="K86" s="453"/>
      <c r="L86" s="451"/>
      <c r="M86" s="452"/>
      <c r="N86" s="452"/>
      <c r="O86" s="452"/>
      <c r="P86" s="453"/>
      <c r="Q86" s="184"/>
    </row>
    <row r="87" spans="1:17" ht="15.75" customHeight="1">
      <c r="A87" s="354">
        <v>55</v>
      </c>
      <c r="B87" s="472" t="s">
        <v>79</v>
      </c>
      <c r="C87" s="444">
        <v>4902541</v>
      </c>
      <c r="D87" s="480" t="s">
        <v>13</v>
      </c>
      <c r="E87" s="431" t="s">
        <v>363</v>
      </c>
      <c r="F87" s="444">
        <v>100</v>
      </c>
      <c r="G87" s="451">
        <v>1309</v>
      </c>
      <c r="H87" s="452">
        <v>1056</v>
      </c>
      <c r="I87" s="452">
        <f>G87-H87</f>
        <v>253</v>
      </c>
      <c r="J87" s="452">
        <f>$F87*I87</f>
        <v>25300</v>
      </c>
      <c r="K87" s="453">
        <f>J87/1000000</f>
        <v>0.0253</v>
      </c>
      <c r="L87" s="451">
        <v>60014</v>
      </c>
      <c r="M87" s="452">
        <v>58822</v>
      </c>
      <c r="N87" s="452">
        <f>L87-M87</f>
        <v>1192</v>
      </c>
      <c r="O87" s="452">
        <f>$F87*N87</f>
        <v>119200</v>
      </c>
      <c r="P87" s="453">
        <f>O87/1000000</f>
        <v>0.1192</v>
      </c>
      <c r="Q87" s="184"/>
    </row>
    <row r="88" spans="1:17" ht="15.75" customHeight="1">
      <c r="A88" s="354">
        <v>56</v>
      </c>
      <c r="B88" s="472" t="s">
        <v>80</v>
      </c>
      <c r="C88" s="444">
        <v>4902542</v>
      </c>
      <c r="D88" s="480" t="s">
        <v>13</v>
      </c>
      <c r="E88" s="431" t="s">
        <v>363</v>
      </c>
      <c r="F88" s="444">
        <v>100</v>
      </c>
      <c r="G88" s="451">
        <v>2510</v>
      </c>
      <c r="H88" s="452">
        <v>2120</v>
      </c>
      <c r="I88" s="452">
        <f>G88-H88</f>
        <v>390</v>
      </c>
      <c r="J88" s="452">
        <f>$F88*I88</f>
        <v>39000</v>
      </c>
      <c r="K88" s="453">
        <f>J88/1000000</f>
        <v>0.039</v>
      </c>
      <c r="L88" s="451">
        <v>51861</v>
      </c>
      <c r="M88" s="452">
        <v>51316</v>
      </c>
      <c r="N88" s="452">
        <f>L88-M88</f>
        <v>545</v>
      </c>
      <c r="O88" s="452">
        <f>$F88*N88</f>
        <v>54500</v>
      </c>
      <c r="P88" s="453">
        <f>O88/1000000</f>
        <v>0.0545</v>
      </c>
      <c r="Q88" s="184"/>
    </row>
    <row r="89" spans="1:17" ht="15.75" customHeight="1">
      <c r="A89" s="354">
        <v>57</v>
      </c>
      <c r="B89" s="472" t="s">
        <v>81</v>
      </c>
      <c r="C89" s="444">
        <v>4902543</v>
      </c>
      <c r="D89" s="480" t="s">
        <v>13</v>
      </c>
      <c r="E89" s="431" t="s">
        <v>363</v>
      </c>
      <c r="F89" s="444">
        <v>100</v>
      </c>
      <c r="G89" s="451">
        <v>3036</v>
      </c>
      <c r="H89" s="452">
        <v>2576</v>
      </c>
      <c r="I89" s="452">
        <f>G89-H89</f>
        <v>460</v>
      </c>
      <c r="J89" s="452">
        <f>$F89*I89</f>
        <v>46000</v>
      </c>
      <c r="K89" s="453">
        <f>J89/1000000</f>
        <v>0.046</v>
      </c>
      <c r="L89" s="451">
        <v>74513</v>
      </c>
      <c r="M89" s="452">
        <v>73675</v>
      </c>
      <c r="N89" s="452">
        <f>L89-M89</f>
        <v>838</v>
      </c>
      <c r="O89" s="452">
        <f>$F89*N89</f>
        <v>83800</v>
      </c>
      <c r="P89" s="453">
        <f>O89/1000000</f>
        <v>0.0838</v>
      </c>
      <c r="Q89" s="184"/>
    </row>
    <row r="90" spans="1:17" ht="15.75" customHeight="1">
      <c r="A90" s="354"/>
      <c r="B90" s="384" t="s">
        <v>35</v>
      </c>
      <c r="C90" s="444"/>
      <c r="D90" s="479"/>
      <c r="E90" s="479"/>
      <c r="F90" s="444"/>
      <c r="G90" s="451"/>
      <c r="H90" s="452"/>
      <c r="I90" s="452"/>
      <c r="J90" s="452"/>
      <c r="K90" s="453"/>
      <c r="L90" s="451"/>
      <c r="M90" s="452"/>
      <c r="N90" s="452"/>
      <c r="O90" s="452"/>
      <c r="P90" s="453"/>
      <c r="Q90" s="184"/>
    </row>
    <row r="91" spans="1:17" ht="15.75" customHeight="1">
      <c r="A91" s="354">
        <v>58</v>
      </c>
      <c r="B91" s="472" t="s">
        <v>73</v>
      </c>
      <c r="C91" s="444">
        <v>4864807</v>
      </c>
      <c r="D91" s="480" t="s">
        <v>13</v>
      </c>
      <c r="E91" s="431" t="s">
        <v>363</v>
      </c>
      <c r="F91" s="444">
        <v>100</v>
      </c>
      <c r="G91" s="451">
        <v>90882</v>
      </c>
      <c r="H91" s="452">
        <v>89439</v>
      </c>
      <c r="I91" s="452">
        <f>G91-H91</f>
        <v>1443</v>
      </c>
      <c r="J91" s="452">
        <f>$F91*I91</f>
        <v>144300</v>
      </c>
      <c r="K91" s="453">
        <f>J91/1000000</f>
        <v>0.1443</v>
      </c>
      <c r="L91" s="451">
        <v>26549</v>
      </c>
      <c r="M91" s="452">
        <v>26267</v>
      </c>
      <c r="N91" s="452">
        <f>L91-M91</f>
        <v>282</v>
      </c>
      <c r="O91" s="452">
        <f>$F91*N91</f>
        <v>28200</v>
      </c>
      <c r="P91" s="453">
        <f>O91/1000000</f>
        <v>0.0282</v>
      </c>
      <c r="Q91" s="184"/>
    </row>
    <row r="92" spans="1:17" ht="15.75" customHeight="1">
      <c r="A92" s="354">
        <v>59</v>
      </c>
      <c r="B92" s="472" t="s">
        <v>258</v>
      </c>
      <c r="C92" s="444">
        <v>4865086</v>
      </c>
      <c r="D92" s="480" t="s">
        <v>13</v>
      </c>
      <c r="E92" s="431" t="s">
        <v>363</v>
      </c>
      <c r="F92" s="444">
        <v>100</v>
      </c>
      <c r="G92" s="451">
        <v>9986</v>
      </c>
      <c r="H92" s="452">
        <v>9168</v>
      </c>
      <c r="I92" s="452">
        <f>G92-H92</f>
        <v>818</v>
      </c>
      <c r="J92" s="452">
        <f>$F92*I92</f>
        <v>81800</v>
      </c>
      <c r="K92" s="453">
        <f>J92/1000000</f>
        <v>0.0818</v>
      </c>
      <c r="L92" s="451">
        <v>33164</v>
      </c>
      <c r="M92" s="452">
        <v>32897</v>
      </c>
      <c r="N92" s="452">
        <f>L92-M92</f>
        <v>267</v>
      </c>
      <c r="O92" s="452">
        <f>$F92*N92</f>
        <v>26700</v>
      </c>
      <c r="P92" s="453">
        <f>O92/1000000</f>
        <v>0.0267</v>
      </c>
      <c r="Q92" s="184"/>
    </row>
    <row r="93" spans="1:17" ht="15.75" customHeight="1">
      <c r="A93" s="354">
        <v>60</v>
      </c>
      <c r="B93" s="472" t="s">
        <v>86</v>
      </c>
      <c r="C93" s="444">
        <v>4902571</v>
      </c>
      <c r="D93" s="480" t="s">
        <v>13</v>
      </c>
      <c r="E93" s="431" t="s">
        <v>363</v>
      </c>
      <c r="F93" s="444">
        <v>-300</v>
      </c>
      <c r="G93" s="451">
        <v>2</v>
      </c>
      <c r="H93" s="452">
        <v>2</v>
      </c>
      <c r="I93" s="452">
        <f>G93-H93</f>
        <v>0</v>
      </c>
      <c r="J93" s="452">
        <f>$F93*I93</f>
        <v>0</v>
      </c>
      <c r="K93" s="453">
        <f>J93/1000000</f>
        <v>0</v>
      </c>
      <c r="L93" s="451">
        <v>999952</v>
      </c>
      <c r="M93" s="452">
        <v>999952</v>
      </c>
      <c r="N93" s="452">
        <f>L93-M93</f>
        <v>0</v>
      </c>
      <c r="O93" s="452">
        <f>$F93*N93</f>
        <v>0</v>
      </c>
      <c r="P93" s="453">
        <f>O93/1000000</f>
        <v>0</v>
      </c>
      <c r="Q93" s="184"/>
    </row>
    <row r="94" spans="1:17" ht="15.75" customHeight="1">
      <c r="A94" s="354"/>
      <c r="B94" s="472"/>
      <c r="C94" s="444"/>
      <c r="D94" s="480"/>
      <c r="E94" s="481"/>
      <c r="F94" s="444"/>
      <c r="G94" s="451"/>
      <c r="H94" s="452"/>
      <c r="I94" s="452"/>
      <c r="J94" s="452"/>
      <c r="K94" s="453"/>
      <c r="L94" s="451"/>
      <c r="M94" s="452"/>
      <c r="N94" s="452"/>
      <c r="O94" s="452"/>
      <c r="P94" s="453"/>
      <c r="Q94" s="184"/>
    </row>
    <row r="95" spans="1:17" ht="15.75" customHeight="1">
      <c r="A95" s="354"/>
      <c r="B95" s="468" t="s">
        <v>82</v>
      </c>
      <c r="C95" s="442"/>
      <c r="D95" s="475"/>
      <c r="E95" s="475"/>
      <c r="F95" s="442"/>
      <c r="G95" s="451"/>
      <c r="H95" s="452"/>
      <c r="I95" s="452"/>
      <c r="J95" s="452"/>
      <c r="K95" s="453"/>
      <c r="L95" s="451"/>
      <c r="M95" s="452"/>
      <c r="N95" s="452"/>
      <c r="O95" s="452"/>
      <c r="P95" s="453"/>
      <c r="Q95" s="184"/>
    </row>
    <row r="96" spans="1:17" ht="23.25">
      <c r="A96" s="421">
        <v>61</v>
      </c>
      <c r="B96" s="549" t="s">
        <v>83</v>
      </c>
      <c r="C96" s="442">
        <v>4865087</v>
      </c>
      <c r="D96" s="475" t="s">
        <v>13</v>
      </c>
      <c r="E96" s="431" t="s">
        <v>363</v>
      </c>
      <c r="F96" s="442">
        <v>-400</v>
      </c>
      <c r="G96" s="451">
        <v>4567</v>
      </c>
      <c r="H96" s="452">
        <v>4567</v>
      </c>
      <c r="I96" s="452">
        <f>G96-H96</f>
        <v>0</v>
      </c>
      <c r="J96" s="452">
        <f>$F96*I96</f>
        <v>0</v>
      </c>
      <c r="K96" s="453">
        <f>J96/1000000</f>
        <v>0</v>
      </c>
      <c r="L96" s="451">
        <v>12606</v>
      </c>
      <c r="M96" s="452">
        <v>12605</v>
      </c>
      <c r="N96" s="452">
        <f>L96-M96</f>
        <v>1</v>
      </c>
      <c r="O96" s="452">
        <f>$F96*N96</f>
        <v>-400</v>
      </c>
      <c r="P96" s="453">
        <f>O96/1000000</f>
        <v>-0.0004</v>
      </c>
      <c r="Q96" s="715"/>
    </row>
    <row r="97" spans="1:17" ht="23.25">
      <c r="A97" s="421">
        <v>62</v>
      </c>
      <c r="B97" s="549" t="s">
        <v>84</v>
      </c>
      <c r="C97" s="442">
        <v>4902516</v>
      </c>
      <c r="D97" s="475" t="s">
        <v>13</v>
      </c>
      <c r="E97" s="431" t="s">
        <v>363</v>
      </c>
      <c r="F97" s="442">
        <v>100</v>
      </c>
      <c r="G97" s="451">
        <v>999305</v>
      </c>
      <c r="H97" s="452">
        <v>999305</v>
      </c>
      <c r="I97" s="452">
        <f>G97-H97</f>
        <v>0</v>
      </c>
      <c r="J97" s="452">
        <f>$F97*I97</f>
        <v>0</v>
      </c>
      <c r="K97" s="453">
        <f>J97/1000000</f>
        <v>0</v>
      </c>
      <c r="L97" s="451">
        <v>999188</v>
      </c>
      <c r="M97" s="452">
        <v>999188</v>
      </c>
      <c r="N97" s="452">
        <f>L97-M97</f>
        <v>0</v>
      </c>
      <c r="O97" s="452">
        <f>$F97*N97</f>
        <v>0</v>
      </c>
      <c r="P97" s="453">
        <f>O97/1000000</f>
        <v>0</v>
      </c>
      <c r="Q97" s="184"/>
    </row>
    <row r="98" spans="1:17" ht="16.5">
      <c r="A98" s="421"/>
      <c r="B98" s="445"/>
      <c r="C98" s="442"/>
      <c r="D98" s="475"/>
      <c r="E98" s="431"/>
      <c r="F98" s="442"/>
      <c r="G98" s="454"/>
      <c r="H98" s="455"/>
      <c r="I98" s="455"/>
      <c r="J98" s="455"/>
      <c r="K98" s="462"/>
      <c r="L98" s="454"/>
      <c r="M98" s="455"/>
      <c r="N98" s="455"/>
      <c r="O98" s="455"/>
      <c r="P98" s="462"/>
      <c r="Q98" s="184"/>
    </row>
    <row r="99" spans="1:17" ht="15.75" customHeight="1" thickBot="1">
      <c r="A99" s="443"/>
      <c r="B99" s="446"/>
      <c r="C99" s="425"/>
      <c r="D99" s="408"/>
      <c r="E99" s="426"/>
      <c r="F99" s="408"/>
      <c r="G99" s="463"/>
      <c r="H99" s="464"/>
      <c r="I99" s="457"/>
      <c r="J99" s="457"/>
      <c r="K99" s="458"/>
      <c r="L99" s="463"/>
      <c r="M99" s="464"/>
      <c r="N99" s="457"/>
      <c r="O99" s="457"/>
      <c r="P99" s="458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 t="s">
        <v>415</v>
      </c>
      <c r="G101" s="19"/>
      <c r="H101" s="19"/>
      <c r="I101" s="19"/>
      <c r="J101" s="19"/>
      <c r="K101" s="19">
        <f>(9*1000)/1000000</f>
        <v>0.009</v>
      </c>
      <c r="L101" s="19"/>
      <c r="M101" s="19"/>
      <c r="N101" s="19"/>
      <c r="O101" s="19"/>
      <c r="P101" s="19">
        <f>(236*1000)/1000000</f>
        <v>0.236</v>
      </c>
    </row>
    <row r="102" spans="2:16" ht="18">
      <c r="B102" s="186" t="s">
        <v>257</v>
      </c>
      <c r="G102" s="19"/>
      <c r="H102" s="19"/>
      <c r="I102" s="19"/>
      <c r="J102" s="19"/>
      <c r="K102" s="623">
        <f>SUM(K8:K101)</f>
        <v>-1.5205</v>
      </c>
      <c r="L102" s="19"/>
      <c r="M102" s="19"/>
      <c r="N102" s="19"/>
      <c r="O102" s="19"/>
      <c r="P102" s="623">
        <f>SUM(P8:P101)</f>
        <v>9.1485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7" t="s">
        <v>256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0" t="str">
        <f>Q1</f>
        <v>JULY-2011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01/08/11</v>
      </c>
      <c r="H110" s="41" t="str">
        <f>H5</f>
        <v>INTIAL READING 01/07/11</v>
      </c>
      <c r="I110" s="41" t="s">
        <v>4</v>
      </c>
      <c r="J110" s="41" t="s">
        <v>5</v>
      </c>
      <c r="K110" s="42" t="s">
        <v>6</v>
      </c>
      <c r="L110" s="43" t="str">
        <f>G5</f>
        <v>FINAL READING 01/08/11</v>
      </c>
      <c r="M110" s="41" t="str">
        <f>H5</f>
        <v>INTIAL READING 01/07/11</v>
      </c>
      <c r="N110" s="41" t="s">
        <v>4</v>
      </c>
      <c r="O110" s="41" t="s">
        <v>5</v>
      </c>
      <c r="P110" s="42" t="s">
        <v>6</v>
      </c>
      <c r="Q110" s="42" t="s">
        <v>326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7"/>
      <c r="B112" s="448" t="s">
        <v>29</v>
      </c>
      <c r="C112" s="422"/>
      <c r="D112" s="407"/>
      <c r="E112" s="407"/>
      <c r="F112" s="407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1">
        <v>1</v>
      </c>
      <c r="B113" s="467" t="s">
        <v>85</v>
      </c>
      <c r="C113" s="442">
        <v>4865092</v>
      </c>
      <c r="D113" s="431" t="s">
        <v>13</v>
      </c>
      <c r="E113" s="431" t="s">
        <v>363</v>
      </c>
      <c r="F113" s="442">
        <v>-100</v>
      </c>
      <c r="G113" s="451">
        <v>4610</v>
      </c>
      <c r="H113" s="452">
        <v>4524</v>
      </c>
      <c r="I113" s="452">
        <f>G113-H113</f>
        <v>86</v>
      </c>
      <c r="J113" s="452">
        <f aca="true" t="shared" si="18" ref="J113:J124">$F113*I113</f>
        <v>-8600</v>
      </c>
      <c r="K113" s="453">
        <f aca="true" t="shared" si="19" ref="K113:K124">J113/1000000</f>
        <v>-0.0086</v>
      </c>
      <c r="L113" s="451">
        <v>8139</v>
      </c>
      <c r="M113" s="452">
        <v>8026</v>
      </c>
      <c r="N113" s="452">
        <f>L113-M113</f>
        <v>113</v>
      </c>
      <c r="O113" s="452">
        <f aca="true" t="shared" si="20" ref="O113:O124">$F113*N113</f>
        <v>-11300</v>
      </c>
      <c r="P113" s="453">
        <f aca="true" t="shared" si="21" ref="P113:P124">O113/1000000</f>
        <v>-0.0113</v>
      </c>
      <c r="Q113" s="184"/>
    </row>
    <row r="114" spans="1:17" ht="16.5">
      <c r="A114" s="421"/>
      <c r="B114" s="468" t="s">
        <v>42</v>
      </c>
      <c r="C114" s="442"/>
      <c r="D114" s="476"/>
      <c r="E114" s="476"/>
      <c r="F114" s="442"/>
      <c r="G114" s="451"/>
      <c r="H114" s="452"/>
      <c r="I114" s="452"/>
      <c r="J114" s="452"/>
      <c r="K114" s="453"/>
      <c r="L114" s="451"/>
      <c r="M114" s="452"/>
      <c r="N114" s="452"/>
      <c r="O114" s="452"/>
      <c r="P114" s="453"/>
      <c r="Q114" s="184"/>
    </row>
    <row r="115" spans="1:17" ht="16.5">
      <c r="A115" s="421">
        <v>2</v>
      </c>
      <c r="B115" s="467" t="s">
        <v>43</v>
      </c>
      <c r="C115" s="442">
        <v>4864954</v>
      </c>
      <c r="D115" s="475" t="s">
        <v>13</v>
      </c>
      <c r="E115" s="431" t="s">
        <v>363</v>
      </c>
      <c r="F115" s="442">
        <v>-1000</v>
      </c>
      <c r="G115" s="451">
        <v>4330</v>
      </c>
      <c r="H115" s="452">
        <v>4330</v>
      </c>
      <c r="I115" s="452">
        <f>G115-H115</f>
        <v>0</v>
      </c>
      <c r="J115" s="452">
        <f t="shared" si="18"/>
        <v>0</v>
      </c>
      <c r="K115" s="453">
        <f t="shared" si="19"/>
        <v>0</v>
      </c>
      <c r="L115" s="451">
        <v>3697</v>
      </c>
      <c r="M115" s="452">
        <v>3697</v>
      </c>
      <c r="N115" s="452">
        <f>L115-M115</f>
        <v>0</v>
      </c>
      <c r="O115" s="452">
        <f t="shared" si="20"/>
        <v>0</v>
      </c>
      <c r="P115" s="453">
        <f t="shared" si="21"/>
        <v>0</v>
      </c>
      <c r="Q115" s="184"/>
    </row>
    <row r="116" spans="1:17" ht="16.5">
      <c r="A116" s="421">
        <v>3</v>
      </c>
      <c r="B116" s="467" t="s">
        <v>44</v>
      </c>
      <c r="C116" s="442">
        <v>4864955</v>
      </c>
      <c r="D116" s="475" t="s">
        <v>13</v>
      </c>
      <c r="E116" s="431" t="s">
        <v>363</v>
      </c>
      <c r="F116" s="442">
        <v>-1000</v>
      </c>
      <c r="G116" s="451">
        <v>5742</v>
      </c>
      <c r="H116" s="452">
        <v>5742</v>
      </c>
      <c r="I116" s="452">
        <f>G116-H116</f>
        <v>0</v>
      </c>
      <c r="J116" s="452">
        <f t="shared" si="18"/>
        <v>0</v>
      </c>
      <c r="K116" s="453">
        <f t="shared" si="19"/>
        <v>0</v>
      </c>
      <c r="L116" s="451">
        <v>3991</v>
      </c>
      <c r="M116" s="452">
        <v>3991</v>
      </c>
      <c r="N116" s="452">
        <f>L116-M116</f>
        <v>0</v>
      </c>
      <c r="O116" s="452">
        <f t="shared" si="20"/>
        <v>0</v>
      </c>
      <c r="P116" s="453">
        <f t="shared" si="21"/>
        <v>0</v>
      </c>
      <c r="Q116" s="184"/>
    </row>
    <row r="117" spans="1:17" ht="16.5">
      <c r="A117" s="421"/>
      <c r="B117" s="468" t="s">
        <v>19</v>
      </c>
      <c r="C117" s="442"/>
      <c r="D117" s="475"/>
      <c r="E117" s="431"/>
      <c r="F117" s="442"/>
      <c r="G117" s="451"/>
      <c r="H117" s="452"/>
      <c r="I117" s="452"/>
      <c r="J117" s="452"/>
      <c r="K117" s="453"/>
      <c r="L117" s="451"/>
      <c r="M117" s="452"/>
      <c r="N117" s="452"/>
      <c r="O117" s="452"/>
      <c r="P117" s="453"/>
      <c r="Q117" s="184"/>
    </row>
    <row r="118" spans="1:17" ht="16.5">
      <c r="A118" s="421">
        <v>4</v>
      </c>
      <c r="B118" s="467" t="s">
        <v>20</v>
      </c>
      <c r="C118" s="442">
        <v>4864808</v>
      </c>
      <c r="D118" s="475" t="s">
        <v>13</v>
      </c>
      <c r="E118" s="431" t="s">
        <v>363</v>
      </c>
      <c r="F118" s="442">
        <v>-200</v>
      </c>
      <c r="G118" s="451">
        <v>3509</v>
      </c>
      <c r="H118" s="452">
        <v>3509</v>
      </c>
      <c r="I118" s="455">
        <f>G118-H118</f>
        <v>0</v>
      </c>
      <c r="J118" s="455">
        <f t="shared" si="18"/>
        <v>0</v>
      </c>
      <c r="K118" s="462">
        <f t="shared" si="19"/>
        <v>0</v>
      </c>
      <c r="L118" s="451">
        <v>2108</v>
      </c>
      <c r="M118" s="452">
        <v>2421</v>
      </c>
      <c r="N118" s="452">
        <f>L118-M118</f>
        <v>-313</v>
      </c>
      <c r="O118" s="452">
        <f t="shared" si="20"/>
        <v>62600</v>
      </c>
      <c r="P118" s="453">
        <f t="shared" si="21"/>
        <v>0.0626</v>
      </c>
      <c r="Q118" s="589"/>
    </row>
    <row r="119" spans="1:17" ht="16.5">
      <c r="A119" s="421">
        <v>5</v>
      </c>
      <c r="B119" s="467" t="s">
        <v>21</v>
      </c>
      <c r="C119" s="442">
        <v>4864841</v>
      </c>
      <c r="D119" s="475" t="s">
        <v>13</v>
      </c>
      <c r="E119" s="431" t="s">
        <v>363</v>
      </c>
      <c r="F119" s="442">
        <v>-1000</v>
      </c>
      <c r="G119" s="451">
        <v>12824</v>
      </c>
      <c r="H119" s="452">
        <v>12824</v>
      </c>
      <c r="I119" s="452">
        <f>G119-H119</f>
        <v>0</v>
      </c>
      <c r="J119" s="452">
        <f t="shared" si="18"/>
        <v>0</v>
      </c>
      <c r="K119" s="453">
        <f t="shared" si="19"/>
        <v>0</v>
      </c>
      <c r="L119" s="451">
        <v>19546</v>
      </c>
      <c r="M119" s="452">
        <v>17203</v>
      </c>
      <c r="N119" s="452">
        <f>L119-M119</f>
        <v>2343</v>
      </c>
      <c r="O119" s="452">
        <f t="shared" si="20"/>
        <v>-2343000</v>
      </c>
      <c r="P119" s="453">
        <f t="shared" si="21"/>
        <v>-2.343</v>
      </c>
      <c r="Q119" s="184"/>
    </row>
    <row r="120" spans="1:17" ht="16.5">
      <c r="A120" s="421"/>
      <c r="B120" s="467"/>
      <c r="C120" s="442"/>
      <c r="D120" s="475"/>
      <c r="E120" s="431"/>
      <c r="F120" s="442"/>
      <c r="G120" s="465"/>
      <c r="H120" s="288"/>
      <c r="I120" s="452"/>
      <c r="J120" s="452"/>
      <c r="K120" s="453"/>
      <c r="L120" s="465"/>
      <c r="M120" s="455"/>
      <c r="N120" s="452"/>
      <c r="O120" s="452"/>
      <c r="P120" s="453"/>
      <c r="Q120" s="184"/>
    </row>
    <row r="121" spans="1:17" ht="16.5">
      <c r="A121" s="449"/>
      <c r="B121" s="473" t="s">
        <v>51</v>
      </c>
      <c r="C121" s="416"/>
      <c r="D121" s="482"/>
      <c r="E121" s="482"/>
      <c r="F121" s="450"/>
      <c r="G121" s="465"/>
      <c r="H121" s="288"/>
      <c r="I121" s="452"/>
      <c r="J121" s="452"/>
      <c r="K121" s="453"/>
      <c r="L121" s="465"/>
      <c r="M121" s="288"/>
      <c r="N121" s="452"/>
      <c r="O121" s="452"/>
      <c r="P121" s="453"/>
      <c r="Q121" s="184"/>
    </row>
    <row r="122" spans="1:17" ht="16.5">
      <c r="A122" s="421">
        <v>6</v>
      </c>
      <c r="B122" s="471" t="s">
        <v>52</v>
      </c>
      <c r="C122" s="442">
        <v>4864792</v>
      </c>
      <c r="D122" s="476" t="s">
        <v>13</v>
      </c>
      <c r="E122" s="431" t="s">
        <v>363</v>
      </c>
      <c r="F122" s="442">
        <v>-100</v>
      </c>
      <c r="G122" s="451">
        <v>38213</v>
      </c>
      <c r="H122" s="452">
        <v>38092</v>
      </c>
      <c r="I122" s="452">
        <f>G122-H122</f>
        <v>121</v>
      </c>
      <c r="J122" s="452">
        <f t="shared" si="18"/>
        <v>-12100</v>
      </c>
      <c r="K122" s="453">
        <f t="shared" si="19"/>
        <v>-0.0121</v>
      </c>
      <c r="L122" s="451">
        <v>146915</v>
      </c>
      <c r="M122" s="452">
        <v>146856</v>
      </c>
      <c r="N122" s="452">
        <f>L122-M122</f>
        <v>59</v>
      </c>
      <c r="O122" s="452">
        <f t="shared" si="20"/>
        <v>-5900</v>
      </c>
      <c r="P122" s="453">
        <f t="shared" si="21"/>
        <v>-0.0059</v>
      </c>
      <c r="Q122" s="184"/>
    </row>
    <row r="123" spans="1:17" ht="16.5">
      <c r="A123" s="421"/>
      <c r="B123" s="469" t="s">
        <v>53</v>
      </c>
      <c r="C123" s="442"/>
      <c r="D123" s="475"/>
      <c r="E123" s="431"/>
      <c r="F123" s="442"/>
      <c r="G123" s="451"/>
      <c r="H123" s="452"/>
      <c r="I123" s="452"/>
      <c r="J123" s="452"/>
      <c r="K123" s="453"/>
      <c r="L123" s="451"/>
      <c r="M123" s="452"/>
      <c r="N123" s="452"/>
      <c r="O123" s="452"/>
      <c r="P123" s="453"/>
      <c r="Q123" s="184"/>
    </row>
    <row r="124" spans="1:17" ht="16.5">
      <c r="A124" s="421">
        <v>7</v>
      </c>
      <c r="B124" s="550" t="s">
        <v>366</v>
      </c>
      <c r="C124" s="442">
        <v>4865170</v>
      </c>
      <c r="D124" s="476" t="s">
        <v>13</v>
      </c>
      <c r="E124" s="431" t="s">
        <v>363</v>
      </c>
      <c r="F124" s="442">
        <v>-1000</v>
      </c>
      <c r="G124" s="451">
        <v>0</v>
      </c>
      <c r="H124" s="452">
        <v>0</v>
      </c>
      <c r="I124" s="452">
        <f>G124-H124</f>
        <v>0</v>
      </c>
      <c r="J124" s="452">
        <f t="shared" si="18"/>
        <v>0</v>
      </c>
      <c r="K124" s="453">
        <f t="shared" si="19"/>
        <v>0</v>
      </c>
      <c r="L124" s="451">
        <v>999972</v>
      </c>
      <c r="M124" s="452">
        <v>999972</v>
      </c>
      <c r="N124" s="452">
        <f>L124-M124</f>
        <v>0</v>
      </c>
      <c r="O124" s="452">
        <f t="shared" si="20"/>
        <v>0</v>
      </c>
      <c r="P124" s="453">
        <f t="shared" si="21"/>
        <v>0</v>
      </c>
      <c r="Q124" s="184"/>
    </row>
    <row r="125" spans="1:17" ht="16.5">
      <c r="A125" s="421"/>
      <c r="B125" s="468" t="s">
        <v>38</v>
      </c>
      <c r="C125" s="442"/>
      <c r="D125" s="476"/>
      <c r="E125" s="431"/>
      <c r="F125" s="442"/>
      <c r="G125" s="451"/>
      <c r="H125" s="452"/>
      <c r="I125" s="452"/>
      <c r="J125" s="452"/>
      <c r="K125" s="453"/>
      <c r="L125" s="451"/>
      <c r="M125" s="452"/>
      <c r="N125" s="452"/>
      <c r="O125" s="452"/>
      <c r="P125" s="453"/>
      <c r="Q125" s="184"/>
    </row>
    <row r="126" spans="1:17" ht="16.5">
      <c r="A126" s="421">
        <v>8</v>
      </c>
      <c r="B126" s="467" t="s">
        <v>379</v>
      </c>
      <c r="C126" s="442">
        <v>4864961</v>
      </c>
      <c r="D126" s="475" t="s">
        <v>13</v>
      </c>
      <c r="E126" s="431" t="s">
        <v>363</v>
      </c>
      <c r="F126" s="442">
        <v>-1000</v>
      </c>
      <c r="G126" s="451">
        <v>982126</v>
      </c>
      <c r="H126" s="452">
        <v>982328</v>
      </c>
      <c r="I126" s="452">
        <f>G126-H126</f>
        <v>-202</v>
      </c>
      <c r="J126" s="452">
        <f>$F126*I126</f>
        <v>202000</v>
      </c>
      <c r="K126" s="453">
        <f>J126/1000000</f>
        <v>0.202</v>
      </c>
      <c r="L126" s="451">
        <v>992818</v>
      </c>
      <c r="M126" s="452">
        <v>992900</v>
      </c>
      <c r="N126" s="452">
        <f>L126-M126</f>
        <v>-82</v>
      </c>
      <c r="O126" s="452">
        <f>$F126*N126</f>
        <v>82000</v>
      </c>
      <c r="P126" s="453">
        <f>O126/1000000</f>
        <v>0.082</v>
      </c>
      <c r="Q126" s="184"/>
    </row>
    <row r="127" spans="1:17" ht="16.5">
      <c r="A127" s="421"/>
      <c r="B127" s="469" t="s">
        <v>399</v>
      </c>
      <c r="C127" s="442"/>
      <c r="D127" s="475"/>
      <c r="E127" s="431"/>
      <c r="F127" s="442"/>
      <c r="G127" s="451"/>
      <c r="H127" s="452"/>
      <c r="I127" s="452"/>
      <c r="J127" s="452"/>
      <c r="K127" s="453"/>
      <c r="L127" s="451"/>
      <c r="M127" s="452"/>
      <c r="N127" s="452"/>
      <c r="O127" s="452"/>
      <c r="P127" s="453"/>
      <c r="Q127" s="184"/>
    </row>
    <row r="128" spans="1:17" ht="16.5">
      <c r="A128" s="421">
        <v>9</v>
      </c>
      <c r="B128" s="467" t="s">
        <v>398</v>
      </c>
      <c r="C128" s="442">
        <v>4902502</v>
      </c>
      <c r="D128" s="475" t="s">
        <v>13</v>
      </c>
      <c r="E128" s="431" t="s">
        <v>363</v>
      </c>
      <c r="F128" s="442">
        <v>-1250</v>
      </c>
      <c r="G128" s="451">
        <v>998321</v>
      </c>
      <c r="H128" s="452">
        <v>998325</v>
      </c>
      <c r="I128" s="452">
        <f>G128-H128</f>
        <v>-4</v>
      </c>
      <c r="J128" s="452">
        <f>$F128*I128</f>
        <v>5000</v>
      </c>
      <c r="K128" s="453">
        <f>J128/1000000</f>
        <v>0.005</v>
      </c>
      <c r="L128" s="451">
        <v>375</v>
      </c>
      <c r="M128" s="452">
        <v>322</v>
      </c>
      <c r="N128" s="452">
        <f>L128-M128</f>
        <v>53</v>
      </c>
      <c r="O128" s="452">
        <f>$F128*N128</f>
        <v>-66250</v>
      </c>
      <c r="P128" s="453">
        <f>O128/1000000</f>
        <v>-0.06625</v>
      </c>
      <c r="Q128" s="597"/>
    </row>
    <row r="129" spans="1:17" ht="13.5" thickBot="1">
      <c r="A129" s="54"/>
      <c r="B129" s="170"/>
      <c r="C129" s="56"/>
      <c r="D129" s="113"/>
      <c r="E129" s="171"/>
      <c r="F129" s="113"/>
      <c r="G129" s="129"/>
      <c r="H129" s="130"/>
      <c r="I129" s="130"/>
      <c r="J129" s="130"/>
      <c r="K129" s="135"/>
      <c r="L129" s="129"/>
      <c r="M129" s="130"/>
      <c r="N129" s="130"/>
      <c r="O129" s="130"/>
      <c r="P129" s="135"/>
      <c r="Q129" s="185"/>
    </row>
    <row r="130" ht="13.5" thickTop="1"/>
    <row r="131" spans="2:16" ht="18">
      <c r="B131" s="188" t="s">
        <v>327</v>
      </c>
      <c r="K131" s="187">
        <f>SUM(K113:K129)</f>
        <v>0.18630000000000002</v>
      </c>
      <c r="P131" s="187">
        <f>SUM(P113:P129)</f>
        <v>-2.2818500000000004</v>
      </c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ht="13.5" thickBot="1"/>
    <row r="138" spans="1:17" ht="31.5" customHeight="1">
      <c r="A138" s="173" t="s">
        <v>259</v>
      </c>
      <c r="B138" s="174"/>
      <c r="C138" s="174"/>
      <c r="D138" s="175"/>
      <c r="E138" s="176"/>
      <c r="F138" s="175"/>
      <c r="G138" s="175"/>
      <c r="H138" s="174"/>
      <c r="I138" s="177"/>
      <c r="J138" s="178"/>
      <c r="K138" s="179"/>
      <c r="L138" s="59"/>
      <c r="M138" s="59"/>
      <c r="N138" s="59"/>
      <c r="O138" s="59"/>
      <c r="P138" s="59"/>
      <c r="Q138" s="60"/>
    </row>
    <row r="139" spans="1:17" ht="28.5" customHeight="1">
      <c r="A139" s="180" t="s">
        <v>322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K102</f>
        <v>-1.5205</v>
      </c>
      <c r="L139" s="21"/>
      <c r="M139" s="21"/>
      <c r="N139" s="21"/>
      <c r="O139" s="21"/>
      <c r="P139" s="172">
        <f>P102</f>
        <v>9.1485</v>
      </c>
      <c r="Q139" s="61"/>
    </row>
    <row r="140" spans="1:17" ht="28.5" customHeight="1">
      <c r="A140" s="180" t="s">
        <v>323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K131</f>
        <v>0.18630000000000002</v>
      </c>
      <c r="L140" s="21"/>
      <c r="M140" s="21"/>
      <c r="N140" s="21"/>
      <c r="O140" s="21"/>
      <c r="P140" s="172">
        <f>P131</f>
        <v>-2.2818500000000004</v>
      </c>
      <c r="Q140" s="61"/>
    </row>
    <row r="141" spans="1:17" ht="28.5" customHeight="1">
      <c r="A141" s="180" t="s">
        <v>260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'ROHTAK ROAD'!K46</f>
        <v>0.3768</v>
      </c>
      <c r="L141" s="21"/>
      <c r="M141" s="21"/>
      <c r="N141" s="21"/>
      <c r="O141" s="21"/>
      <c r="P141" s="172">
        <f>'ROHTAK ROAD'!P46</f>
        <v>0.9467874999999999</v>
      </c>
      <c r="Q141" s="61"/>
    </row>
    <row r="142" spans="1:17" ht="27.75" customHeight="1" thickBot="1">
      <c r="A142" s="182" t="s">
        <v>261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629">
        <f>SUM(K139:K141)</f>
        <v>-0.9574</v>
      </c>
      <c r="L142" s="62"/>
      <c r="M142" s="62"/>
      <c r="N142" s="62"/>
      <c r="O142" s="62"/>
      <c r="P142" s="629">
        <f>SUM(P139:P141)</f>
        <v>7.8134375</v>
      </c>
      <c r="Q142" s="189"/>
    </row>
    <row r="146" ht="13.5" thickBot="1">
      <c r="A146" s="289"/>
    </row>
    <row r="147" spans="1:17" ht="12.75">
      <c r="A147" s="274"/>
      <c r="B147" s="275"/>
      <c r="C147" s="275"/>
      <c r="D147" s="275"/>
      <c r="E147" s="275"/>
      <c r="F147" s="275"/>
      <c r="G147" s="275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23.25">
      <c r="A148" s="282" t="s">
        <v>344</v>
      </c>
      <c r="B148" s="266"/>
      <c r="C148" s="266"/>
      <c r="D148" s="266"/>
      <c r="E148" s="266"/>
      <c r="F148" s="266"/>
      <c r="G148" s="266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276"/>
      <c r="B149" s="266"/>
      <c r="C149" s="266"/>
      <c r="D149" s="266"/>
      <c r="E149" s="266"/>
      <c r="F149" s="266"/>
      <c r="G149" s="266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5.75">
      <c r="A150" s="277"/>
      <c r="B150" s="278"/>
      <c r="C150" s="278"/>
      <c r="D150" s="278"/>
      <c r="E150" s="278"/>
      <c r="F150" s="278"/>
      <c r="G150" s="278"/>
      <c r="H150" s="21"/>
      <c r="I150" s="21"/>
      <c r="J150" s="21"/>
      <c r="K150" s="320" t="s">
        <v>356</v>
      </c>
      <c r="L150" s="21"/>
      <c r="M150" s="21"/>
      <c r="N150" s="21"/>
      <c r="O150" s="21"/>
      <c r="P150" s="320" t="s">
        <v>357</v>
      </c>
      <c r="Q150" s="61"/>
    </row>
    <row r="151" spans="1:17" ht="12.75">
      <c r="A151" s="279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79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24.75" customHeight="1">
      <c r="A153" s="283" t="s">
        <v>347</v>
      </c>
      <c r="B153" s="267"/>
      <c r="C153" s="267"/>
      <c r="D153" s="268"/>
      <c r="E153" s="268"/>
      <c r="F153" s="269"/>
      <c r="G153" s="268"/>
      <c r="H153" s="21"/>
      <c r="I153" s="21"/>
      <c r="J153" s="21"/>
      <c r="K153" s="287">
        <f>K142</f>
        <v>-0.9574</v>
      </c>
      <c r="L153" s="268" t="s">
        <v>345</v>
      </c>
      <c r="M153" s="21"/>
      <c r="N153" s="21"/>
      <c r="O153" s="21"/>
      <c r="P153" s="287">
        <f>P142</f>
        <v>7.8134375</v>
      </c>
      <c r="Q153" s="290" t="s">
        <v>345</v>
      </c>
    </row>
    <row r="154" spans="1:17" ht="15">
      <c r="A154" s="284"/>
      <c r="B154" s="270"/>
      <c r="C154" s="270"/>
      <c r="D154" s="266"/>
      <c r="E154" s="266"/>
      <c r="F154" s="271"/>
      <c r="G154" s="266"/>
      <c r="H154" s="21"/>
      <c r="I154" s="21"/>
      <c r="J154" s="21"/>
      <c r="K154" s="288"/>
      <c r="L154" s="266"/>
      <c r="M154" s="21"/>
      <c r="N154" s="21"/>
      <c r="O154" s="21"/>
      <c r="P154" s="288"/>
      <c r="Q154" s="291"/>
    </row>
    <row r="155" spans="1:17" ht="22.5" customHeight="1">
      <c r="A155" s="285" t="s">
        <v>346</v>
      </c>
      <c r="B155" s="272"/>
      <c r="C155" s="53"/>
      <c r="D155" s="266"/>
      <c r="E155" s="266"/>
      <c r="F155" s="273"/>
      <c r="G155" s="268"/>
      <c r="H155" s="21"/>
      <c r="I155" s="21"/>
      <c r="J155" s="21"/>
      <c r="K155" s="287">
        <f>-'STEPPED UP GENCO'!K46</f>
        <v>0.0799456242</v>
      </c>
      <c r="L155" s="268" t="s">
        <v>345</v>
      </c>
      <c r="M155" s="21"/>
      <c r="N155" s="21"/>
      <c r="O155" s="21"/>
      <c r="P155" s="287">
        <f>-'STEPPED UP GENCO'!P46</f>
        <v>0.9036739889999998</v>
      </c>
      <c r="Q155" s="290" t="s">
        <v>345</v>
      </c>
    </row>
    <row r="156" spans="1:17" ht="12.75">
      <c r="A156" s="28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20.25">
      <c r="A159" s="280"/>
      <c r="B159" s="21"/>
      <c r="C159" s="21"/>
      <c r="D159" s="21"/>
      <c r="E159" s="21"/>
      <c r="F159" s="21"/>
      <c r="G159" s="21"/>
      <c r="H159" s="267"/>
      <c r="I159" s="267"/>
      <c r="J159" s="286" t="s">
        <v>348</v>
      </c>
      <c r="K159" s="483">
        <f>SUM(K153:K158)</f>
        <v>-0.8774543758000001</v>
      </c>
      <c r="L159" s="267" t="s">
        <v>345</v>
      </c>
      <c r="M159" s="163"/>
      <c r="N159" s="21"/>
      <c r="O159" s="21"/>
      <c r="P159" s="483">
        <f>SUM(P153:P158)</f>
        <v>8.717111489</v>
      </c>
      <c r="Q159" s="484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75" zoomScaleNormal="85" zoomScaleSheetLayoutView="75" zoomScalePageLayoutView="0" workbookViewId="0" topLeftCell="A137">
      <selection activeCell="H149" sqref="H149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2" t="str">
        <f>NDPL!$Q$1</f>
        <v>JULY-2011</v>
      </c>
      <c r="R2" s="312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1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1" t="s">
        <v>6</v>
      </c>
      <c r="Q5" s="218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3"/>
      <c r="B7" s="494" t="s">
        <v>146</v>
      </c>
      <c r="C7" s="478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5">
        <v>1</v>
      </c>
      <c r="B8" s="496" t="s">
        <v>90</v>
      </c>
      <c r="C8" s="501">
        <v>4865098</v>
      </c>
      <c r="D8" s="48" t="s">
        <v>13</v>
      </c>
      <c r="E8" s="49" t="s">
        <v>363</v>
      </c>
      <c r="F8" s="510">
        <v>100</v>
      </c>
      <c r="G8" s="451">
        <v>999998</v>
      </c>
      <c r="H8" s="452">
        <v>999998</v>
      </c>
      <c r="I8" s="530">
        <f>G8-H8</f>
        <v>0</v>
      </c>
      <c r="J8" s="530">
        <f>$F8*I8</f>
        <v>0</v>
      </c>
      <c r="K8" s="530">
        <f aca="true" t="shared" si="0" ref="K8:K49">J8/1000000</f>
        <v>0</v>
      </c>
      <c r="L8" s="451">
        <v>37954</v>
      </c>
      <c r="M8" s="452">
        <v>37954</v>
      </c>
      <c r="N8" s="530">
        <f>L8-M8</f>
        <v>0</v>
      </c>
      <c r="O8" s="530">
        <f>$F8*N8</f>
        <v>0</v>
      </c>
      <c r="P8" s="530">
        <f aca="true" t="shared" si="1" ref="P8:P49">O8/1000000</f>
        <v>0</v>
      </c>
      <c r="Q8" s="184"/>
    </row>
    <row r="9" spans="1:17" ht="15.75" customHeight="1">
      <c r="A9" s="495">
        <v>2</v>
      </c>
      <c r="B9" s="496" t="s">
        <v>91</v>
      </c>
      <c r="C9" s="501">
        <v>4865161</v>
      </c>
      <c r="D9" s="48" t="s">
        <v>13</v>
      </c>
      <c r="E9" s="49" t="s">
        <v>363</v>
      </c>
      <c r="F9" s="510">
        <v>100</v>
      </c>
      <c r="G9" s="451">
        <v>992061</v>
      </c>
      <c r="H9" s="452">
        <v>993119</v>
      </c>
      <c r="I9" s="530">
        <f aca="true" t="shared" si="2" ref="I9:I14">G9-H9</f>
        <v>-1058</v>
      </c>
      <c r="J9" s="530">
        <f aca="true" t="shared" si="3" ref="J9:J49">$F9*I9</f>
        <v>-105800</v>
      </c>
      <c r="K9" s="530">
        <f t="shared" si="0"/>
        <v>-0.1058</v>
      </c>
      <c r="L9" s="451">
        <v>76039</v>
      </c>
      <c r="M9" s="452">
        <v>71990</v>
      </c>
      <c r="N9" s="530">
        <f aca="true" t="shared" si="4" ref="N9:N14">L9-M9</f>
        <v>4049</v>
      </c>
      <c r="O9" s="530">
        <f aca="true" t="shared" si="5" ref="O9:O49">$F9*N9</f>
        <v>404900</v>
      </c>
      <c r="P9" s="530">
        <f t="shared" si="1"/>
        <v>0.4049</v>
      </c>
      <c r="Q9" s="184"/>
    </row>
    <row r="10" spans="1:17" ht="15.75" customHeight="1">
      <c r="A10" s="495">
        <v>3</v>
      </c>
      <c r="B10" s="496" t="s">
        <v>92</v>
      </c>
      <c r="C10" s="501">
        <v>4865099</v>
      </c>
      <c r="D10" s="48" t="s">
        <v>13</v>
      </c>
      <c r="E10" s="49" t="s">
        <v>363</v>
      </c>
      <c r="F10" s="510">
        <v>100</v>
      </c>
      <c r="G10" s="451">
        <v>14199</v>
      </c>
      <c r="H10" s="452">
        <v>14225</v>
      </c>
      <c r="I10" s="530">
        <f t="shared" si="2"/>
        <v>-26</v>
      </c>
      <c r="J10" s="530">
        <f t="shared" si="3"/>
        <v>-2600</v>
      </c>
      <c r="K10" s="530">
        <f t="shared" si="0"/>
        <v>-0.0026</v>
      </c>
      <c r="L10" s="451">
        <v>998959</v>
      </c>
      <c r="M10" s="452">
        <v>995229</v>
      </c>
      <c r="N10" s="530">
        <f t="shared" si="4"/>
        <v>3730</v>
      </c>
      <c r="O10" s="530">
        <f t="shared" si="5"/>
        <v>373000</v>
      </c>
      <c r="P10" s="530">
        <f t="shared" si="1"/>
        <v>0.373</v>
      </c>
      <c r="Q10" s="184"/>
    </row>
    <row r="11" spans="1:17" ht="15.75" customHeight="1">
      <c r="A11" s="495">
        <v>4</v>
      </c>
      <c r="B11" s="496" t="s">
        <v>93</v>
      </c>
      <c r="C11" s="501">
        <v>4865162</v>
      </c>
      <c r="D11" s="48" t="s">
        <v>13</v>
      </c>
      <c r="E11" s="49" t="s">
        <v>363</v>
      </c>
      <c r="F11" s="510">
        <v>100</v>
      </c>
      <c r="G11" s="451">
        <v>21567</v>
      </c>
      <c r="H11" s="452">
        <v>21530</v>
      </c>
      <c r="I11" s="530">
        <f t="shared" si="2"/>
        <v>37</v>
      </c>
      <c r="J11" s="530">
        <f t="shared" si="3"/>
        <v>3700</v>
      </c>
      <c r="K11" s="530">
        <f t="shared" si="0"/>
        <v>0.0037</v>
      </c>
      <c r="L11" s="451">
        <v>30298</v>
      </c>
      <c r="M11" s="452">
        <v>30198</v>
      </c>
      <c r="N11" s="530">
        <f t="shared" si="4"/>
        <v>100</v>
      </c>
      <c r="O11" s="530">
        <f t="shared" si="5"/>
        <v>10000</v>
      </c>
      <c r="P11" s="530">
        <f t="shared" si="1"/>
        <v>0.01</v>
      </c>
      <c r="Q11" s="184"/>
    </row>
    <row r="12" spans="1:17" ht="15.75" customHeight="1">
      <c r="A12" s="495">
        <v>5</v>
      </c>
      <c r="B12" s="496" t="s">
        <v>94</v>
      </c>
      <c r="C12" s="501">
        <v>4865100</v>
      </c>
      <c r="D12" s="48" t="s">
        <v>13</v>
      </c>
      <c r="E12" s="49" t="s">
        <v>363</v>
      </c>
      <c r="F12" s="510">
        <v>100</v>
      </c>
      <c r="G12" s="451">
        <v>998678</v>
      </c>
      <c r="H12" s="452">
        <v>998762</v>
      </c>
      <c r="I12" s="530">
        <f t="shared" si="2"/>
        <v>-84</v>
      </c>
      <c r="J12" s="530">
        <f t="shared" si="3"/>
        <v>-8400</v>
      </c>
      <c r="K12" s="530">
        <f t="shared" si="0"/>
        <v>-0.0084</v>
      </c>
      <c r="L12" s="451">
        <v>2608</v>
      </c>
      <c r="M12" s="452">
        <v>381</v>
      </c>
      <c r="N12" s="530">
        <f t="shared" si="4"/>
        <v>2227</v>
      </c>
      <c r="O12" s="530">
        <f t="shared" si="5"/>
        <v>222700</v>
      </c>
      <c r="P12" s="530">
        <f t="shared" si="1"/>
        <v>0.2227</v>
      </c>
      <c r="Q12" s="184"/>
    </row>
    <row r="13" spans="1:17" ht="15.75" customHeight="1">
      <c r="A13" s="495">
        <v>6</v>
      </c>
      <c r="B13" s="496" t="s">
        <v>95</v>
      </c>
      <c r="C13" s="501">
        <v>4865101</v>
      </c>
      <c r="D13" s="48" t="s">
        <v>13</v>
      </c>
      <c r="E13" s="49" t="s">
        <v>363</v>
      </c>
      <c r="F13" s="510">
        <v>100</v>
      </c>
      <c r="G13" s="451">
        <v>8333</v>
      </c>
      <c r="H13" s="452">
        <v>8680</v>
      </c>
      <c r="I13" s="530">
        <f t="shared" si="2"/>
        <v>-347</v>
      </c>
      <c r="J13" s="530">
        <f t="shared" si="3"/>
        <v>-34700</v>
      </c>
      <c r="K13" s="530">
        <f t="shared" si="0"/>
        <v>-0.0347</v>
      </c>
      <c r="L13" s="451">
        <v>72285</v>
      </c>
      <c r="M13" s="452">
        <v>70884</v>
      </c>
      <c r="N13" s="530">
        <f t="shared" si="4"/>
        <v>1401</v>
      </c>
      <c r="O13" s="530">
        <f t="shared" si="5"/>
        <v>140100</v>
      </c>
      <c r="P13" s="530">
        <f t="shared" si="1"/>
        <v>0.1401</v>
      </c>
      <c r="Q13" s="184"/>
    </row>
    <row r="14" spans="1:17" ht="15.75" customHeight="1">
      <c r="A14" s="495">
        <v>7</v>
      </c>
      <c r="B14" s="496" t="s">
        <v>96</v>
      </c>
      <c r="C14" s="501">
        <v>4865102</v>
      </c>
      <c r="D14" s="48" t="s">
        <v>13</v>
      </c>
      <c r="E14" s="49" t="s">
        <v>363</v>
      </c>
      <c r="F14" s="510">
        <v>100</v>
      </c>
      <c r="G14" s="451">
        <v>1001858</v>
      </c>
      <c r="H14" s="452">
        <v>999633</v>
      </c>
      <c r="I14" s="530">
        <f t="shared" si="2"/>
        <v>2225</v>
      </c>
      <c r="J14" s="530">
        <f t="shared" si="3"/>
        <v>222500</v>
      </c>
      <c r="K14" s="530">
        <f t="shared" si="0"/>
        <v>0.2225</v>
      </c>
      <c r="L14" s="451">
        <v>45707</v>
      </c>
      <c r="M14" s="452">
        <v>45496</v>
      </c>
      <c r="N14" s="530">
        <f t="shared" si="4"/>
        <v>211</v>
      </c>
      <c r="O14" s="530">
        <f t="shared" si="5"/>
        <v>21100</v>
      </c>
      <c r="P14" s="530">
        <f t="shared" si="1"/>
        <v>0.0211</v>
      </c>
      <c r="Q14" s="184" t="s">
        <v>390</v>
      </c>
    </row>
    <row r="15" spans="1:17" ht="15.75" customHeight="1">
      <c r="A15" s="495"/>
      <c r="B15" s="498" t="s">
        <v>12</v>
      </c>
      <c r="C15" s="501"/>
      <c r="D15" s="48"/>
      <c r="E15" s="48"/>
      <c r="F15" s="510"/>
      <c r="G15" s="451"/>
      <c r="H15" s="452"/>
      <c r="I15" s="530"/>
      <c r="J15" s="530"/>
      <c r="K15" s="530"/>
      <c r="L15" s="531"/>
      <c r="M15" s="530"/>
      <c r="N15" s="530"/>
      <c r="O15" s="530"/>
      <c r="P15" s="530"/>
      <c r="Q15" s="184"/>
    </row>
    <row r="16" spans="1:17" ht="15.75" customHeight="1">
      <c r="A16" s="495">
        <v>8</v>
      </c>
      <c r="B16" s="496" t="s">
        <v>387</v>
      </c>
      <c r="C16" s="501">
        <v>4864884</v>
      </c>
      <c r="D16" s="48" t="s">
        <v>13</v>
      </c>
      <c r="E16" s="49" t="s">
        <v>363</v>
      </c>
      <c r="F16" s="510">
        <v>1000</v>
      </c>
      <c r="G16" s="451">
        <v>999911</v>
      </c>
      <c r="H16" s="452">
        <v>999927</v>
      </c>
      <c r="I16" s="530">
        <f>G16-H16</f>
        <v>-16</v>
      </c>
      <c r="J16" s="530">
        <f t="shared" si="3"/>
        <v>-16000</v>
      </c>
      <c r="K16" s="530">
        <f t="shared" si="0"/>
        <v>-0.016</v>
      </c>
      <c r="L16" s="451">
        <v>999711</v>
      </c>
      <c r="M16" s="452">
        <v>999714</v>
      </c>
      <c r="N16" s="530">
        <f>L16-M16</f>
        <v>-3</v>
      </c>
      <c r="O16" s="530">
        <f t="shared" si="5"/>
        <v>-3000</v>
      </c>
      <c r="P16" s="530">
        <f t="shared" si="1"/>
        <v>-0.003</v>
      </c>
      <c r="Q16" s="590"/>
    </row>
    <row r="17" spans="1:17" ht="15.75" customHeight="1">
      <c r="A17" s="495">
        <v>9</v>
      </c>
      <c r="B17" s="496" t="s">
        <v>97</v>
      </c>
      <c r="C17" s="501">
        <v>4864831</v>
      </c>
      <c r="D17" s="48" t="s">
        <v>13</v>
      </c>
      <c r="E17" s="49" t="s">
        <v>363</v>
      </c>
      <c r="F17" s="510">
        <v>1000</v>
      </c>
      <c r="G17" s="451">
        <v>999899</v>
      </c>
      <c r="H17" s="452">
        <v>999898</v>
      </c>
      <c r="I17" s="530">
        <f aca="true" t="shared" si="6" ref="I17:I49">G17-H17</f>
        <v>1</v>
      </c>
      <c r="J17" s="530">
        <f t="shared" si="3"/>
        <v>1000</v>
      </c>
      <c r="K17" s="530">
        <f t="shared" si="0"/>
        <v>0.001</v>
      </c>
      <c r="L17" s="451">
        <v>2278</v>
      </c>
      <c r="M17" s="452">
        <v>2279</v>
      </c>
      <c r="N17" s="530">
        <f aca="true" t="shared" si="7" ref="N17:N49">L17-M17</f>
        <v>-1</v>
      </c>
      <c r="O17" s="530">
        <f t="shared" si="5"/>
        <v>-1000</v>
      </c>
      <c r="P17" s="530">
        <f t="shared" si="1"/>
        <v>-0.001</v>
      </c>
      <c r="Q17" s="184"/>
    </row>
    <row r="18" spans="1:17" ht="15.75" customHeight="1">
      <c r="A18" s="495">
        <v>10</v>
      </c>
      <c r="B18" s="496" t="s">
        <v>128</v>
      </c>
      <c r="C18" s="501">
        <v>4864832</v>
      </c>
      <c r="D18" s="48" t="s">
        <v>13</v>
      </c>
      <c r="E18" s="49" t="s">
        <v>363</v>
      </c>
      <c r="F18" s="510">
        <v>1000</v>
      </c>
      <c r="G18" s="451">
        <v>999984</v>
      </c>
      <c r="H18" s="452">
        <v>999994</v>
      </c>
      <c r="I18" s="530">
        <f t="shared" si="6"/>
        <v>-10</v>
      </c>
      <c r="J18" s="530">
        <f t="shared" si="3"/>
        <v>-10000</v>
      </c>
      <c r="K18" s="530">
        <f t="shared" si="0"/>
        <v>-0.01</v>
      </c>
      <c r="L18" s="451">
        <v>1276</v>
      </c>
      <c r="M18" s="452">
        <v>1272</v>
      </c>
      <c r="N18" s="530">
        <f t="shared" si="7"/>
        <v>4</v>
      </c>
      <c r="O18" s="530">
        <f t="shared" si="5"/>
        <v>4000</v>
      </c>
      <c r="P18" s="530">
        <f t="shared" si="1"/>
        <v>0.004</v>
      </c>
      <c r="Q18" s="184"/>
    </row>
    <row r="19" spans="1:17" ht="15.75" customHeight="1">
      <c r="A19" s="495">
        <v>11</v>
      </c>
      <c r="B19" s="496" t="s">
        <v>98</v>
      </c>
      <c r="C19" s="501">
        <v>4864833</v>
      </c>
      <c r="D19" s="48" t="s">
        <v>13</v>
      </c>
      <c r="E19" s="49" t="s">
        <v>363</v>
      </c>
      <c r="F19" s="510">
        <v>1000</v>
      </c>
      <c r="G19" s="451">
        <v>152</v>
      </c>
      <c r="H19" s="452">
        <v>152</v>
      </c>
      <c r="I19" s="530">
        <f t="shared" si="6"/>
        <v>0</v>
      </c>
      <c r="J19" s="530">
        <f t="shared" si="3"/>
        <v>0</v>
      </c>
      <c r="K19" s="530">
        <f t="shared" si="0"/>
        <v>0</v>
      </c>
      <c r="L19" s="451">
        <v>2428</v>
      </c>
      <c r="M19" s="452">
        <v>2435</v>
      </c>
      <c r="N19" s="530">
        <f t="shared" si="7"/>
        <v>-7</v>
      </c>
      <c r="O19" s="530">
        <f t="shared" si="5"/>
        <v>-7000</v>
      </c>
      <c r="P19" s="530">
        <f t="shared" si="1"/>
        <v>-0.007</v>
      </c>
      <c r="Q19" s="184"/>
    </row>
    <row r="20" spans="1:17" ht="15.75" customHeight="1">
      <c r="A20" s="495">
        <v>12</v>
      </c>
      <c r="B20" s="496" t="s">
        <v>99</v>
      </c>
      <c r="C20" s="501">
        <v>4864834</v>
      </c>
      <c r="D20" s="48" t="s">
        <v>13</v>
      </c>
      <c r="E20" s="49" t="s">
        <v>363</v>
      </c>
      <c r="F20" s="510">
        <v>1000</v>
      </c>
      <c r="G20" s="451">
        <v>7</v>
      </c>
      <c r="H20" s="452">
        <v>45</v>
      </c>
      <c r="I20" s="530">
        <f t="shared" si="6"/>
        <v>-38</v>
      </c>
      <c r="J20" s="530">
        <f t="shared" si="3"/>
        <v>-38000</v>
      </c>
      <c r="K20" s="530">
        <f t="shared" si="0"/>
        <v>-0.038</v>
      </c>
      <c r="L20" s="451">
        <v>2220</v>
      </c>
      <c r="M20" s="452">
        <v>2226</v>
      </c>
      <c r="N20" s="530">
        <f t="shared" si="7"/>
        <v>-6</v>
      </c>
      <c r="O20" s="530">
        <f t="shared" si="5"/>
        <v>-6000</v>
      </c>
      <c r="P20" s="530">
        <f t="shared" si="1"/>
        <v>-0.006</v>
      </c>
      <c r="Q20" s="184"/>
    </row>
    <row r="21" spans="1:17" ht="15.75" customHeight="1">
      <c r="A21" s="495">
        <v>13</v>
      </c>
      <c r="B21" s="431" t="s">
        <v>100</v>
      </c>
      <c r="C21" s="501">
        <v>4864835</v>
      </c>
      <c r="D21" s="52" t="s">
        <v>13</v>
      </c>
      <c r="E21" s="49" t="s">
        <v>363</v>
      </c>
      <c r="F21" s="510">
        <v>1000</v>
      </c>
      <c r="G21" s="451">
        <v>311</v>
      </c>
      <c r="H21" s="452">
        <v>312</v>
      </c>
      <c r="I21" s="530">
        <f t="shared" si="6"/>
        <v>-1</v>
      </c>
      <c r="J21" s="530">
        <f t="shared" si="3"/>
        <v>-1000</v>
      </c>
      <c r="K21" s="530">
        <f t="shared" si="0"/>
        <v>-0.001</v>
      </c>
      <c r="L21" s="451">
        <v>1089</v>
      </c>
      <c r="M21" s="452">
        <v>1134</v>
      </c>
      <c r="N21" s="530">
        <f t="shared" si="7"/>
        <v>-45</v>
      </c>
      <c r="O21" s="530">
        <f t="shared" si="5"/>
        <v>-45000</v>
      </c>
      <c r="P21" s="530">
        <f t="shared" si="1"/>
        <v>-0.045</v>
      </c>
      <c r="Q21" s="184"/>
    </row>
    <row r="22" spans="1:17" ht="15.75" customHeight="1">
      <c r="A22" s="495">
        <v>14</v>
      </c>
      <c r="B22" s="496" t="s">
        <v>101</v>
      </c>
      <c r="C22" s="501">
        <v>4864836</v>
      </c>
      <c r="D22" s="48" t="s">
        <v>13</v>
      </c>
      <c r="E22" s="49" t="s">
        <v>363</v>
      </c>
      <c r="F22" s="510">
        <v>1000</v>
      </c>
      <c r="G22" s="451">
        <v>31</v>
      </c>
      <c r="H22" s="452">
        <v>31</v>
      </c>
      <c r="I22" s="530">
        <f t="shared" si="6"/>
        <v>0</v>
      </c>
      <c r="J22" s="530">
        <f t="shared" si="3"/>
        <v>0</v>
      </c>
      <c r="K22" s="530">
        <f t="shared" si="0"/>
        <v>0</v>
      </c>
      <c r="L22" s="451">
        <v>13371</v>
      </c>
      <c r="M22" s="452">
        <v>13376</v>
      </c>
      <c r="N22" s="530">
        <f t="shared" si="7"/>
        <v>-5</v>
      </c>
      <c r="O22" s="530">
        <f t="shared" si="5"/>
        <v>-5000</v>
      </c>
      <c r="P22" s="530">
        <f t="shared" si="1"/>
        <v>-0.005</v>
      </c>
      <c r="Q22" s="184"/>
    </row>
    <row r="23" spans="1:17" ht="15.75" customHeight="1">
      <c r="A23" s="495">
        <v>15</v>
      </c>
      <c r="B23" s="496" t="s">
        <v>102</v>
      </c>
      <c r="C23" s="501">
        <v>4864837</v>
      </c>
      <c r="D23" s="48" t="s">
        <v>13</v>
      </c>
      <c r="E23" s="49" t="s">
        <v>363</v>
      </c>
      <c r="F23" s="510">
        <v>1000</v>
      </c>
      <c r="G23" s="451">
        <v>186</v>
      </c>
      <c r="H23" s="452">
        <v>182</v>
      </c>
      <c r="I23" s="530">
        <f t="shared" si="6"/>
        <v>4</v>
      </c>
      <c r="J23" s="530">
        <f t="shared" si="3"/>
        <v>4000</v>
      </c>
      <c r="K23" s="530">
        <f t="shared" si="0"/>
        <v>0.004</v>
      </c>
      <c r="L23" s="451">
        <v>34065</v>
      </c>
      <c r="M23" s="452">
        <v>34064</v>
      </c>
      <c r="N23" s="530">
        <f t="shared" si="7"/>
        <v>1</v>
      </c>
      <c r="O23" s="530">
        <f t="shared" si="5"/>
        <v>1000</v>
      </c>
      <c r="P23" s="355">
        <f t="shared" si="1"/>
        <v>0.001</v>
      </c>
      <c r="Q23" s="184"/>
    </row>
    <row r="24" spans="1:17" ht="15.75" customHeight="1">
      <c r="A24" s="495">
        <v>16</v>
      </c>
      <c r="B24" s="496" t="s">
        <v>103</v>
      </c>
      <c r="C24" s="501">
        <v>4864838</v>
      </c>
      <c r="D24" s="48" t="s">
        <v>13</v>
      </c>
      <c r="E24" s="49" t="s">
        <v>363</v>
      </c>
      <c r="F24" s="510">
        <v>1000</v>
      </c>
      <c r="G24" s="451">
        <v>260</v>
      </c>
      <c r="H24" s="452">
        <v>260</v>
      </c>
      <c r="I24" s="530">
        <f t="shared" si="6"/>
        <v>0</v>
      </c>
      <c r="J24" s="530">
        <f t="shared" si="3"/>
        <v>0</v>
      </c>
      <c r="K24" s="530">
        <f t="shared" si="0"/>
        <v>0</v>
      </c>
      <c r="L24" s="451">
        <v>8107</v>
      </c>
      <c r="M24" s="452">
        <v>8028</v>
      </c>
      <c r="N24" s="530">
        <f t="shared" si="7"/>
        <v>79</v>
      </c>
      <c r="O24" s="530">
        <f t="shared" si="5"/>
        <v>79000</v>
      </c>
      <c r="P24" s="530">
        <f t="shared" si="1"/>
        <v>0.079</v>
      </c>
      <c r="Q24" s="184"/>
    </row>
    <row r="25" spans="1:17" ht="15.75" customHeight="1">
      <c r="A25" s="495">
        <v>17</v>
      </c>
      <c r="B25" s="496" t="s">
        <v>126</v>
      </c>
      <c r="C25" s="501">
        <v>4864839</v>
      </c>
      <c r="D25" s="48" t="s">
        <v>13</v>
      </c>
      <c r="E25" s="49" t="s">
        <v>363</v>
      </c>
      <c r="F25" s="510">
        <v>1000</v>
      </c>
      <c r="G25" s="451">
        <v>197</v>
      </c>
      <c r="H25" s="452">
        <v>197</v>
      </c>
      <c r="I25" s="530">
        <f t="shared" si="6"/>
        <v>0</v>
      </c>
      <c r="J25" s="530">
        <f t="shared" si="3"/>
        <v>0</v>
      </c>
      <c r="K25" s="530">
        <f t="shared" si="0"/>
        <v>0</v>
      </c>
      <c r="L25" s="451">
        <v>5312</v>
      </c>
      <c r="M25" s="452">
        <v>5299</v>
      </c>
      <c r="N25" s="530">
        <f t="shared" si="7"/>
        <v>13</v>
      </c>
      <c r="O25" s="530">
        <f t="shared" si="5"/>
        <v>13000</v>
      </c>
      <c r="P25" s="530">
        <f t="shared" si="1"/>
        <v>0.013</v>
      </c>
      <c r="Q25" s="184"/>
    </row>
    <row r="26" spans="1:17" ht="15.75" customHeight="1">
      <c r="A26" s="495">
        <v>18</v>
      </c>
      <c r="B26" s="496" t="s">
        <v>129</v>
      </c>
      <c r="C26" s="501">
        <v>4864786</v>
      </c>
      <c r="D26" s="48" t="s">
        <v>13</v>
      </c>
      <c r="E26" s="49" t="s">
        <v>363</v>
      </c>
      <c r="F26" s="510">
        <v>100</v>
      </c>
      <c r="G26" s="451">
        <v>29300</v>
      </c>
      <c r="H26" s="452">
        <v>29148</v>
      </c>
      <c r="I26" s="530">
        <f t="shared" si="6"/>
        <v>152</v>
      </c>
      <c r="J26" s="530">
        <f t="shared" si="3"/>
        <v>15200</v>
      </c>
      <c r="K26" s="530">
        <f t="shared" si="0"/>
        <v>0.0152</v>
      </c>
      <c r="L26" s="451">
        <v>530</v>
      </c>
      <c r="M26" s="452">
        <v>530</v>
      </c>
      <c r="N26" s="530">
        <f t="shared" si="7"/>
        <v>0</v>
      </c>
      <c r="O26" s="530">
        <f t="shared" si="5"/>
        <v>0</v>
      </c>
      <c r="P26" s="530">
        <f t="shared" si="1"/>
        <v>0</v>
      </c>
      <c r="Q26" s="184"/>
    </row>
    <row r="27" spans="1:17" ht="15.75" customHeight="1">
      <c r="A27" s="495">
        <v>19</v>
      </c>
      <c r="B27" s="496" t="s">
        <v>127</v>
      </c>
      <c r="C27" s="501">
        <v>4864883</v>
      </c>
      <c r="D27" s="48" t="s">
        <v>13</v>
      </c>
      <c r="E27" s="49" t="s">
        <v>363</v>
      </c>
      <c r="F27" s="510">
        <v>1000</v>
      </c>
      <c r="G27" s="451">
        <v>998934</v>
      </c>
      <c r="H27" s="452">
        <v>998936</v>
      </c>
      <c r="I27" s="530">
        <f t="shared" si="6"/>
        <v>-2</v>
      </c>
      <c r="J27" s="530">
        <f t="shared" si="3"/>
        <v>-2000</v>
      </c>
      <c r="K27" s="530">
        <f t="shared" si="0"/>
        <v>-0.002</v>
      </c>
      <c r="L27" s="451">
        <v>5542</v>
      </c>
      <c r="M27" s="452">
        <v>5507</v>
      </c>
      <c r="N27" s="530">
        <f t="shared" si="7"/>
        <v>35</v>
      </c>
      <c r="O27" s="530">
        <f t="shared" si="5"/>
        <v>35000</v>
      </c>
      <c r="P27" s="530">
        <f t="shared" si="1"/>
        <v>0.035</v>
      </c>
      <c r="Q27" s="184"/>
    </row>
    <row r="28" spans="1:17" ht="15.75" customHeight="1">
      <c r="A28" s="495"/>
      <c r="B28" s="498" t="s">
        <v>104</v>
      </c>
      <c r="C28" s="501"/>
      <c r="D28" s="48"/>
      <c r="E28" s="48"/>
      <c r="F28" s="510"/>
      <c r="G28" s="451"/>
      <c r="H28" s="452"/>
      <c r="I28" s="23"/>
      <c r="J28" s="23"/>
      <c r="K28" s="244"/>
      <c r="L28" s="102"/>
      <c r="M28" s="23"/>
      <c r="N28" s="23"/>
      <c r="O28" s="23"/>
      <c r="P28" s="244"/>
      <c r="Q28" s="184"/>
    </row>
    <row r="29" spans="1:17" ht="15.75" customHeight="1">
      <c r="A29" s="495">
        <v>20</v>
      </c>
      <c r="B29" s="496" t="s">
        <v>105</v>
      </c>
      <c r="C29" s="501">
        <v>4865041</v>
      </c>
      <c r="D29" s="48" t="s">
        <v>13</v>
      </c>
      <c r="E29" s="49" t="s">
        <v>363</v>
      </c>
      <c r="F29" s="510">
        <v>1100</v>
      </c>
      <c r="G29" s="451">
        <v>999998</v>
      </c>
      <c r="H29" s="452">
        <v>999998</v>
      </c>
      <c r="I29" s="530">
        <f t="shared" si="6"/>
        <v>0</v>
      </c>
      <c r="J29" s="530">
        <f t="shared" si="3"/>
        <v>0</v>
      </c>
      <c r="K29" s="530">
        <f t="shared" si="0"/>
        <v>0</v>
      </c>
      <c r="L29" s="451">
        <v>848706</v>
      </c>
      <c r="M29" s="452">
        <v>851954</v>
      </c>
      <c r="N29" s="530">
        <f t="shared" si="7"/>
        <v>-3248</v>
      </c>
      <c r="O29" s="530">
        <f t="shared" si="5"/>
        <v>-3572800</v>
      </c>
      <c r="P29" s="530">
        <f t="shared" si="1"/>
        <v>-3.5728</v>
      </c>
      <c r="Q29" s="184"/>
    </row>
    <row r="30" spans="1:17" ht="15.75" customHeight="1">
      <c r="A30" s="495">
        <v>21</v>
      </c>
      <c r="B30" s="496" t="s">
        <v>106</v>
      </c>
      <c r="C30" s="501">
        <v>4865042</v>
      </c>
      <c r="D30" s="48" t="s">
        <v>13</v>
      </c>
      <c r="E30" s="49" t="s">
        <v>363</v>
      </c>
      <c r="F30" s="510">
        <v>1100</v>
      </c>
      <c r="G30" s="451">
        <v>999999</v>
      </c>
      <c r="H30" s="452">
        <v>999999</v>
      </c>
      <c r="I30" s="530">
        <f t="shared" si="6"/>
        <v>0</v>
      </c>
      <c r="J30" s="530">
        <f t="shared" si="3"/>
        <v>0</v>
      </c>
      <c r="K30" s="530">
        <f t="shared" si="0"/>
        <v>0</v>
      </c>
      <c r="L30" s="451">
        <v>889326</v>
      </c>
      <c r="M30" s="452">
        <v>892412</v>
      </c>
      <c r="N30" s="530">
        <f t="shared" si="7"/>
        <v>-3086</v>
      </c>
      <c r="O30" s="530">
        <f t="shared" si="5"/>
        <v>-3394600</v>
      </c>
      <c r="P30" s="530">
        <f t="shared" si="1"/>
        <v>-3.3946</v>
      </c>
      <c r="Q30" s="184"/>
    </row>
    <row r="31" spans="1:17" ht="15.75" customHeight="1">
      <c r="A31" s="495">
        <v>22</v>
      </c>
      <c r="B31" s="496" t="s">
        <v>385</v>
      </c>
      <c r="C31" s="501">
        <v>4864943</v>
      </c>
      <c r="D31" s="48" t="s">
        <v>13</v>
      </c>
      <c r="E31" s="49" t="s">
        <v>363</v>
      </c>
      <c r="F31" s="510">
        <v>1000</v>
      </c>
      <c r="G31" s="451">
        <v>995337</v>
      </c>
      <c r="H31" s="452">
        <v>995438</v>
      </c>
      <c r="I31" s="530">
        <f>G31-H31</f>
        <v>-101</v>
      </c>
      <c r="J31" s="530">
        <f>$F31*I31</f>
        <v>-101000</v>
      </c>
      <c r="K31" s="530">
        <f>J31/1000000</f>
        <v>-0.101</v>
      </c>
      <c r="L31" s="451">
        <v>10106</v>
      </c>
      <c r="M31" s="452">
        <v>10106</v>
      </c>
      <c r="N31" s="530">
        <f>L31-M31</f>
        <v>0</v>
      </c>
      <c r="O31" s="530">
        <f>$F31*N31</f>
        <v>0</v>
      </c>
      <c r="P31" s="530">
        <f>O31/1000000</f>
        <v>0</v>
      </c>
      <c r="Q31" s="184"/>
    </row>
    <row r="32" spans="1:17" ht="15.75" customHeight="1">
      <c r="A32" s="495"/>
      <c r="B32" s="498" t="s">
        <v>35</v>
      </c>
      <c r="C32" s="501"/>
      <c r="D32" s="48"/>
      <c r="E32" s="48"/>
      <c r="F32" s="510"/>
      <c r="G32" s="451"/>
      <c r="H32" s="452"/>
      <c r="I32" s="530"/>
      <c r="J32" s="530"/>
      <c r="K32" s="244">
        <f>SUM(K16:K31)</f>
        <v>-0.14780000000000001</v>
      </c>
      <c r="L32" s="531"/>
      <c r="M32" s="530"/>
      <c r="N32" s="530"/>
      <c r="O32" s="530"/>
      <c r="P32" s="244">
        <f>SUM(P16:P31)</f>
        <v>-6.9024</v>
      </c>
      <c r="Q32" s="184"/>
    </row>
    <row r="33" spans="1:17" ht="15.75" customHeight="1">
      <c r="A33" s="495">
        <v>23</v>
      </c>
      <c r="B33" s="496" t="s">
        <v>107</v>
      </c>
      <c r="C33" s="501">
        <v>4864910</v>
      </c>
      <c r="D33" s="48" t="s">
        <v>13</v>
      </c>
      <c r="E33" s="49" t="s">
        <v>363</v>
      </c>
      <c r="F33" s="510">
        <v>-1000</v>
      </c>
      <c r="G33" s="451">
        <v>967403</v>
      </c>
      <c r="H33" s="452">
        <v>967369</v>
      </c>
      <c r="I33" s="530">
        <f t="shared" si="6"/>
        <v>34</v>
      </c>
      <c r="J33" s="530">
        <f t="shared" si="3"/>
        <v>-34000</v>
      </c>
      <c r="K33" s="530">
        <f t="shared" si="0"/>
        <v>-0.034</v>
      </c>
      <c r="L33" s="451">
        <v>978187</v>
      </c>
      <c r="M33" s="452">
        <v>978455</v>
      </c>
      <c r="N33" s="530">
        <f t="shared" si="7"/>
        <v>-268</v>
      </c>
      <c r="O33" s="530">
        <f t="shared" si="5"/>
        <v>268000</v>
      </c>
      <c r="P33" s="530">
        <f t="shared" si="1"/>
        <v>0.268</v>
      </c>
      <c r="Q33" s="184"/>
    </row>
    <row r="34" spans="1:17" ht="15.75" customHeight="1">
      <c r="A34" s="495">
        <v>24</v>
      </c>
      <c r="B34" s="496" t="s">
        <v>108</v>
      </c>
      <c r="C34" s="501">
        <v>4864911</v>
      </c>
      <c r="D34" s="48" t="s">
        <v>13</v>
      </c>
      <c r="E34" s="49" t="s">
        <v>363</v>
      </c>
      <c r="F34" s="510">
        <v>-1000</v>
      </c>
      <c r="G34" s="451">
        <v>985269</v>
      </c>
      <c r="H34" s="452">
        <v>985509</v>
      </c>
      <c r="I34" s="530">
        <f t="shared" si="6"/>
        <v>-240</v>
      </c>
      <c r="J34" s="530">
        <f t="shared" si="3"/>
        <v>240000</v>
      </c>
      <c r="K34" s="530">
        <f t="shared" si="0"/>
        <v>0.24</v>
      </c>
      <c r="L34" s="451">
        <v>984739</v>
      </c>
      <c r="M34" s="452">
        <v>985036</v>
      </c>
      <c r="N34" s="530">
        <f t="shared" si="7"/>
        <v>-297</v>
      </c>
      <c r="O34" s="530">
        <f t="shared" si="5"/>
        <v>297000</v>
      </c>
      <c r="P34" s="530">
        <f t="shared" si="1"/>
        <v>0.297</v>
      </c>
      <c r="Q34" s="184"/>
    </row>
    <row r="35" spans="1:17" ht="15.75" customHeight="1">
      <c r="A35" s="495">
        <v>25</v>
      </c>
      <c r="B35" s="551" t="s">
        <v>150</v>
      </c>
      <c r="C35" s="511">
        <v>4902571</v>
      </c>
      <c r="D35" s="14" t="s">
        <v>13</v>
      </c>
      <c r="E35" s="49" t="s">
        <v>363</v>
      </c>
      <c r="F35" s="511">
        <v>300</v>
      </c>
      <c r="G35" s="451">
        <v>2</v>
      </c>
      <c r="H35" s="452">
        <v>2</v>
      </c>
      <c r="I35" s="530">
        <f t="shared" si="6"/>
        <v>0</v>
      </c>
      <c r="J35" s="530">
        <f t="shared" si="3"/>
        <v>0</v>
      </c>
      <c r="K35" s="530">
        <f t="shared" si="0"/>
        <v>0</v>
      </c>
      <c r="L35" s="451">
        <v>999952</v>
      </c>
      <c r="M35" s="452">
        <v>999952</v>
      </c>
      <c r="N35" s="530">
        <f t="shared" si="7"/>
        <v>0</v>
      </c>
      <c r="O35" s="530">
        <f t="shared" si="5"/>
        <v>0</v>
      </c>
      <c r="P35" s="530">
        <f t="shared" si="1"/>
        <v>0</v>
      </c>
      <c r="Q35" s="184"/>
    </row>
    <row r="36" spans="1:17" ht="15.75" customHeight="1">
      <c r="A36" s="495"/>
      <c r="B36" s="498" t="s">
        <v>29</v>
      </c>
      <c r="C36" s="501"/>
      <c r="D36" s="48"/>
      <c r="E36" s="48"/>
      <c r="F36" s="510"/>
      <c r="G36" s="451"/>
      <c r="H36" s="452"/>
      <c r="I36" s="530"/>
      <c r="J36" s="530"/>
      <c r="K36" s="530"/>
      <c r="L36" s="531"/>
      <c r="M36" s="530"/>
      <c r="N36" s="530"/>
      <c r="O36" s="530"/>
      <c r="P36" s="530"/>
      <c r="Q36" s="184"/>
    </row>
    <row r="37" spans="1:17" ht="15.75" customHeight="1">
      <c r="A37" s="495">
        <v>26</v>
      </c>
      <c r="B37" s="431" t="s">
        <v>50</v>
      </c>
      <c r="C37" s="501">
        <v>4864830</v>
      </c>
      <c r="D37" s="52" t="s">
        <v>13</v>
      </c>
      <c r="E37" s="49" t="s">
        <v>363</v>
      </c>
      <c r="F37" s="510">
        <v>1000</v>
      </c>
      <c r="G37" s="451">
        <v>928</v>
      </c>
      <c r="H37" s="452">
        <v>928</v>
      </c>
      <c r="I37" s="530">
        <f t="shared" si="6"/>
        <v>0</v>
      </c>
      <c r="J37" s="530">
        <f t="shared" si="3"/>
        <v>0</v>
      </c>
      <c r="K37" s="530">
        <f t="shared" si="0"/>
        <v>0</v>
      </c>
      <c r="L37" s="451">
        <v>54119</v>
      </c>
      <c r="M37" s="452">
        <v>52027</v>
      </c>
      <c r="N37" s="530">
        <f t="shared" si="7"/>
        <v>2092</v>
      </c>
      <c r="O37" s="530">
        <f t="shared" si="5"/>
        <v>2092000</v>
      </c>
      <c r="P37" s="530">
        <f t="shared" si="1"/>
        <v>2.092</v>
      </c>
      <c r="Q37" s="184"/>
    </row>
    <row r="38" spans="1:17" ht="15.75" customHeight="1">
      <c r="A38" s="495"/>
      <c r="B38" s="498" t="s">
        <v>109</v>
      </c>
      <c r="C38" s="501"/>
      <c r="D38" s="48"/>
      <c r="E38" s="48"/>
      <c r="F38" s="510"/>
      <c r="G38" s="451"/>
      <c r="H38" s="452"/>
      <c r="I38" s="530"/>
      <c r="J38" s="530"/>
      <c r="K38" s="530"/>
      <c r="L38" s="531"/>
      <c r="M38" s="530"/>
      <c r="N38" s="530"/>
      <c r="O38" s="530"/>
      <c r="P38" s="530"/>
      <c r="Q38" s="184"/>
    </row>
    <row r="39" spans="1:17" ht="15.75" customHeight="1">
      <c r="A39" s="495">
        <v>27</v>
      </c>
      <c r="B39" s="496" t="s">
        <v>110</v>
      </c>
      <c r="C39" s="501">
        <v>4864962</v>
      </c>
      <c r="D39" s="48" t="s">
        <v>13</v>
      </c>
      <c r="E39" s="49" t="s">
        <v>363</v>
      </c>
      <c r="F39" s="510">
        <v>-1000</v>
      </c>
      <c r="G39" s="451">
        <v>616</v>
      </c>
      <c r="H39" s="452">
        <v>613</v>
      </c>
      <c r="I39" s="530">
        <f t="shared" si="6"/>
        <v>3</v>
      </c>
      <c r="J39" s="530">
        <f t="shared" si="3"/>
        <v>-3000</v>
      </c>
      <c r="K39" s="530">
        <f t="shared" si="0"/>
        <v>-0.003</v>
      </c>
      <c r="L39" s="451">
        <v>977362</v>
      </c>
      <c r="M39" s="452">
        <v>978066</v>
      </c>
      <c r="N39" s="530">
        <f t="shared" si="7"/>
        <v>-704</v>
      </c>
      <c r="O39" s="530">
        <f t="shared" si="5"/>
        <v>704000</v>
      </c>
      <c r="P39" s="530">
        <f t="shared" si="1"/>
        <v>0.704</v>
      </c>
      <c r="Q39" s="184"/>
    </row>
    <row r="40" spans="1:17" ht="15.75" customHeight="1">
      <c r="A40" s="495">
        <v>28</v>
      </c>
      <c r="B40" s="496" t="s">
        <v>111</v>
      </c>
      <c r="C40" s="501">
        <v>4865033</v>
      </c>
      <c r="D40" s="48" t="s">
        <v>13</v>
      </c>
      <c r="E40" s="49" t="s">
        <v>363</v>
      </c>
      <c r="F40" s="510">
        <v>-1000</v>
      </c>
      <c r="G40" s="451">
        <v>3276</v>
      </c>
      <c r="H40" s="452">
        <v>3275</v>
      </c>
      <c r="I40" s="530">
        <f t="shared" si="6"/>
        <v>1</v>
      </c>
      <c r="J40" s="530">
        <f t="shared" si="3"/>
        <v>-1000</v>
      </c>
      <c r="K40" s="530">
        <f t="shared" si="0"/>
        <v>-0.001</v>
      </c>
      <c r="L40" s="451">
        <v>982796</v>
      </c>
      <c r="M40" s="452">
        <v>983351</v>
      </c>
      <c r="N40" s="530">
        <f t="shared" si="7"/>
        <v>-555</v>
      </c>
      <c r="O40" s="530">
        <f t="shared" si="5"/>
        <v>555000</v>
      </c>
      <c r="P40" s="530">
        <f t="shared" si="1"/>
        <v>0.555</v>
      </c>
      <c r="Q40" s="184"/>
    </row>
    <row r="41" spans="1:17" ht="15.75" customHeight="1">
      <c r="A41" s="495">
        <v>29</v>
      </c>
      <c r="B41" s="496" t="s">
        <v>112</v>
      </c>
      <c r="C41" s="501">
        <v>4864902</v>
      </c>
      <c r="D41" s="48" t="s">
        <v>13</v>
      </c>
      <c r="E41" s="49" t="s">
        <v>363</v>
      </c>
      <c r="F41" s="510">
        <v>-1000</v>
      </c>
      <c r="G41" s="451">
        <v>996535</v>
      </c>
      <c r="H41" s="452">
        <v>996485</v>
      </c>
      <c r="I41" s="530">
        <f t="shared" si="6"/>
        <v>50</v>
      </c>
      <c r="J41" s="530">
        <f t="shared" si="3"/>
        <v>-50000</v>
      </c>
      <c r="K41" s="530">
        <f t="shared" si="0"/>
        <v>-0.05</v>
      </c>
      <c r="L41" s="451">
        <v>991509</v>
      </c>
      <c r="M41" s="452">
        <v>991659</v>
      </c>
      <c r="N41" s="530">
        <f t="shared" si="7"/>
        <v>-150</v>
      </c>
      <c r="O41" s="530">
        <f t="shared" si="5"/>
        <v>150000</v>
      </c>
      <c r="P41" s="530">
        <f t="shared" si="1"/>
        <v>0.15</v>
      </c>
      <c r="Q41" s="184"/>
    </row>
    <row r="42" spans="1:17" ht="15.75" customHeight="1">
      <c r="A42" s="495">
        <v>30</v>
      </c>
      <c r="B42" s="431" t="s">
        <v>113</v>
      </c>
      <c r="C42" s="501">
        <v>4864935</v>
      </c>
      <c r="D42" s="48" t="s">
        <v>13</v>
      </c>
      <c r="E42" s="49" t="s">
        <v>363</v>
      </c>
      <c r="F42" s="510">
        <v>-1000</v>
      </c>
      <c r="G42" s="451">
        <v>999027</v>
      </c>
      <c r="H42" s="452">
        <v>998783</v>
      </c>
      <c r="I42" s="530">
        <f t="shared" si="6"/>
        <v>244</v>
      </c>
      <c r="J42" s="530">
        <f t="shared" si="3"/>
        <v>-244000</v>
      </c>
      <c r="K42" s="530">
        <f t="shared" si="0"/>
        <v>-0.244</v>
      </c>
      <c r="L42" s="451">
        <v>996325</v>
      </c>
      <c r="M42" s="452">
        <v>996570</v>
      </c>
      <c r="N42" s="530">
        <f t="shared" si="7"/>
        <v>-245</v>
      </c>
      <c r="O42" s="530">
        <f t="shared" si="5"/>
        <v>245000</v>
      </c>
      <c r="P42" s="530">
        <f t="shared" si="1"/>
        <v>0.245</v>
      </c>
      <c r="Q42" s="231"/>
    </row>
    <row r="43" spans="1:17" ht="15.75" customHeight="1">
      <c r="A43" s="495"/>
      <c r="B43" s="498" t="s">
        <v>46</v>
      </c>
      <c r="C43" s="501"/>
      <c r="D43" s="48"/>
      <c r="E43" s="48"/>
      <c r="F43" s="510"/>
      <c r="G43" s="451"/>
      <c r="H43" s="452"/>
      <c r="I43" s="530"/>
      <c r="J43" s="530"/>
      <c r="K43" s="530"/>
      <c r="L43" s="531"/>
      <c r="M43" s="530"/>
      <c r="N43" s="530"/>
      <c r="O43" s="530"/>
      <c r="P43" s="530"/>
      <c r="Q43" s="184"/>
    </row>
    <row r="44" spans="1:17" ht="15.75" customHeight="1">
      <c r="A44" s="495"/>
      <c r="B44" s="497" t="s">
        <v>19</v>
      </c>
      <c r="C44" s="501"/>
      <c r="D44" s="52"/>
      <c r="E44" s="52"/>
      <c r="F44" s="510"/>
      <c r="G44" s="451"/>
      <c r="H44" s="452"/>
      <c r="I44" s="530"/>
      <c r="J44" s="530"/>
      <c r="K44" s="530"/>
      <c r="L44" s="531"/>
      <c r="M44" s="530"/>
      <c r="N44" s="530"/>
      <c r="O44" s="530"/>
      <c r="P44" s="530"/>
      <c r="Q44" s="184"/>
    </row>
    <row r="45" spans="1:17" ht="15.75" customHeight="1">
      <c r="A45" s="495">
        <v>31</v>
      </c>
      <c r="B45" s="496" t="s">
        <v>20</v>
      </c>
      <c r="C45" s="501">
        <v>4864808</v>
      </c>
      <c r="D45" s="48" t="s">
        <v>13</v>
      </c>
      <c r="E45" s="49" t="s">
        <v>363</v>
      </c>
      <c r="F45" s="510">
        <v>200</v>
      </c>
      <c r="G45" s="451">
        <v>3509</v>
      </c>
      <c r="H45" s="452">
        <v>3509</v>
      </c>
      <c r="I45" s="530">
        <f>G45-H45</f>
        <v>0</v>
      </c>
      <c r="J45" s="530">
        <f>$F45*I45</f>
        <v>0</v>
      </c>
      <c r="K45" s="530">
        <f>J45/1000000</f>
        <v>0</v>
      </c>
      <c r="L45" s="451">
        <v>2108</v>
      </c>
      <c r="M45" s="452">
        <v>2421</v>
      </c>
      <c r="N45" s="530">
        <f>L45-M45</f>
        <v>-313</v>
      </c>
      <c r="O45" s="530">
        <f>$F45*N45</f>
        <v>-62600</v>
      </c>
      <c r="P45" s="530">
        <f>O45/1000000</f>
        <v>-0.0626</v>
      </c>
      <c r="Q45" s="589"/>
    </row>
    <row r="46" spans="1:17" ht="15.75" customHeight="1">
      <c r="A46" s="495">
        <v>32</v>
      </c>
      <c r="B46" s="496" t="s">
        <v>21</v>
      </c>
      <c r="C46" s="501">
        <v>4864841</v>
      </c>
      <c r="D46" s="48" t="s">
        <v>13</v>
      </c>
      <c r="E46" s="49" t="s">
        <v>363</v>
      </c>
      <c r="F46" s="510">
        <v>1000</v>
      </c>
      <c r="G46" s="451">
        <v>12824</v>
      </c>
      <c r="H46" s="452">
        <v>12824</v>
      </c>
      <c r="I46" s="530">
        <f t="shared" si="6"/>
        <v>0</v>
      </c>
      <c r="J46" s="530">
        <f t="shared" si="3"/>
        <v>0</v>
      </c>
      <c r="K46" s="530">
        <f t="shared" si="0"/>
        <v>0</v>
      </c>
      <c r="L46" s="451">
        <v>19546</v>
      </c>
      <c r="M46" s="452">
        <v>17203</v>
      </c>
      <c r="N46" s="530">
        <f t="shared" si="7"/>
        <v>2343</v>
      </c>
      <c r="O46" s="530">
        <f t="shared" si="5"/>
        <v>2343000</v>
      </c>
      <c r="P46" s="530">
        <f t="shared" si="1"/>
        <v>2.343</v>
      </c>
      <c r="Q46" s="184"/>
    </row>
    <row r="47" spans="1:17" ht="15.75" customHeight="1">
      <c r="A47" s="495"/>
      <c r="B47" s="498" t="s">
        <v>123</v>
      </c>
      <c r="C47" s="501"/>
      <c r="D47" s="48"/>
      <c r="E47" s="48"/>
      <c r="F47" s="510"/>
      <c r="G47" s="451"/>
      <c r="H47" s="452"/>
      <c r="I47" s="530"/>
      <c r="J47" s="530"/>
      <c r="K47" s="530"/>
      <c r="L47" s="531"/>
      <c r="M47" s="530"/>
      <c r="N47" s="530"/>
      <c r="O47" s="530"/>
      <c r="P47" s="530"/>
      <c r="Q47" s="184"/>
    </row>
    <row r="48" spans="1:17" ht="15.75" customHeight="1">
      <c r="A48" s="495">
        <v>33</v>
      </c>
      <c r="B48" s="496" t="s">
        <v>124</v>
      </c>
      <c r="C48" s="501">
        <v>4865134</v>
      </c>
      <c r="D48" s="48" t="s">
        <v>13</v>
      </c>
      <c r="E48" s="49" t="s">
        <v>363</v>
      </c>
      <c r="F48" s="510">
        <v>100</v>
      </c>
      <c r="G48" s="451">
        <v>80780</v>
      </c>
      <c r="H48" s="452">
        <v>78241</v>
      </c>
      <c r="I48" s="530">
        <f t="shared" si="6"/>
        <v>2539</v>
      </c>
      <c r="J48" s="530">
        <f t="shared" si="3"/>
        <v>253900</v>
      </c>
      <c r="K48" s="530">
        <f t="shared" si="0"/>
        <v>0.2539</v>
      </c>
      <c r="L48" s="451">
        <v>1752</v>
      </c>
      <c r="M48" s="452">
        <v>1753</v>
      </c>
      <c r="N48" s="530">
        <f t="shared" si="7"/>
        <v>-1</v>
      </c>
      <c r="O48" s="530">
        <f t="shared" si="5"/>
        <v>-100</v>
      </c>
      <c r="P48" s="530">
        <f t="shared" si="1"/>
        <v>-0.0001</v>
      </c>
      <c r="Q48" s="184"/>
    </row>
    <row r="49" spans="1:17" ht="15.75" customHeight="1" thickBot="1">
      <c r="A49" s="499">
        <v>34</v>
      </c>
      <c r="B49" s="432" t="s">
        <v>125</v>
      </c>
      <c r="C49" s="502">
        <v>4865135</v>
      </c>
      <c r="D49" s="57" t="s">
        <v>13</v>
      </c>
      <c r="E49" s="55" t="s">
        <v>363</v>
      </c>
      <c r="F49" s="512">
        <v>100</v>
      </c>
      <c r="G49" s="456">
        <v>50624</v>
      </c>
      <c r="H49" s="457">
        <v>42555</v>
      </c>
      <c r="I49" s="532">
        <f t="shared" si="6"/>
        <v>8069</v>
      </c>
      <c r="J49" s="532">
        <f t="shared" si="3"/>
        <v>806900</v>
      </c>
      <c r="K49" s="532">
        <f t="shared" si="0"/>
        <v>0.8069</v>
      </c>
      <c r="L49" s="456">
        <v>999387</v>
      </c>
      <c r="M49" s="457">
        <v>999408</v>
      </c>
      <c r="N49" s="532">
        <f t="shared" si="7"/>
        <v>-21</v>
      </c>
      <c r="O49" s="532">
        <f t="shared" si="5"/>
        <v>-2100</v>
      </c>
      <c r="P49" s="532">
        <f t="shared" si="1"/>
        <v>-0.0021</v>
      </c>
      <c r="Q49" s="185"/>
    </row>
    <row r="50" spans="6:16" ht="15.75" thickTop="1">
      <c r="F50" s="245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5"/>
      <c r="I51" s="19"/>
      <c r="J51" s="19"/>
      <c r="K51" s="538">
        <f>SUM(K8:K49)-K32</f>
        <v>0.8957</v>
      </c>
      <c r="N51" s="19"/>
      <c r="O51" s="19"/>
      <c r="P51" s="538">
        <f>SUM(P8:P49)-P32</f>
        <v>0.8586000000000027</v>
      </c>
    </row>
    <row r="52" spans="2:16" ht="15">
      <c r="B52" s="18"/>
      <c r="F52" s="245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5"/>
      <c r="I53" s="19"/>
      <c r="J53" s="19"/>
      <c r="K53" s="538">
        <f>SUM(K51:K52)</f>
        <v>0.8957</v>
      </c>
      <c r="N53" s="19"/>
      <c r="O53" s="19"/>
      <c r="P53" s="538">
        <f>SUM(P51:P52)</f>
        <v>0.8586000000000027</v>
      </c>
    </row>
    <row r="54" ht="15">
      <c r="F54" s="245"/>
    </row>
    <row r="55" spans="6:17" ht="15">
      <c r="F55" s="245"/>
      <c r="Q55" s="312" t="str">
        <f>NDPL!$Q$1</f>
        <v>JULY-2011</v>
      </c>
    </row>
    <row r="56" ht="15">
      <c r="F56" s="245"/>
    </row>
    <row r="57" spans="6:17" ht="15">
      <c r="F57" s="245"/>
      <c r="Q57" s="312"/>
    </row>
    <row r="58" spans="1:16" ht="18.75" thickBot="1">
      <c r="A58" s="110" t="s">
        <v>262</v>
      </c>
      <c r="F58" s="245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01/08/11</v>
      </c>
      <c r="H59" s="41" t="str">
        <f>NDPL!H5</f>
        <v>INTIAL READING 01/07/11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01/08/11</v>
      </c>
      <c r="M59" s="41" t="str">
        <f>NDPL!H5</f>
        <v>INTIAL READING 01/07/11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3"/>
      <c r="B61" s="494" t="s">
        <v>130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5">
        <v>1</v>
      </c>
      <c r="B62" s="496" t="s">
        <v>16</v>
      </c>
      <c r="C62" s="501">
        <v>4864968</v>
      </c>
      <c r="D62" s="48" t="s">
        <v>13</v>
      </c>
      <c r="E62" s="49" t="s">
        <v>363</v>
      </c>
      <c r="F62" s="510">
        <v>-1000</v>
      </c>
      <c r="G62" s="451">
        <v>997807</v>
      </c>
      <c r="H62" s="452">
        <v>997807</v>
      </c>
      <c r="I62" s="452">
        <f>G62-H62</f>
        <v>0</v>
      </c>
      <c r="J62" s="452">
        <f>$F62*I62</f>
        <v>0</v>
      </c>
      <c r="K62" s="452">
        <f>J62/1000000</f>
        <v>0</v>
      </c>
      <c r="L62" s="451">
        <v>949786</v>
      </c>
      <c r="M62" s="452">
        <v>950967</v>
      </c>
      <c r="N62" s="452">
        <f>L62-M62</f>
        <v>-1181</v>
      </c>
      <c r="O62" s="452">
        <f>$F62*N62</f>
        <v>1181000</v>
      </c>
      <c r="P62" s="452">
        <f>O62/1000000</f>
        <v>1.181</v>
      </c>
      <c r="Q62" s="184"/>
    </row>
    <row r="63" spans="1:17" ht="15.75" customHeight="1">
      <c r="A63" s="495">
        <v>2</v>
      </c>
      <c r="B63" s="496" t="s">
        <v>17</v>
      </c>
      <c r="C63" s="501">
        <v>4864980</v>
      </c>
      <c r="D63" s="48" t="s">
        <v>13</v>
      </c>
      <c r="E63" s="49" t="s">
        <v>363</v>
      </c>
      <c r="F63" s="510">
        <v>-1000</v>
      </c>
      <c r="G63" s="451">
        <v>15653</v>
      </c>
      <c r="H63" s="452">
        <v>15653</v>
      </c>
      <c r="I63" s="452">
        <f>G63-H63</f>
        <v>0</v>
      </c>
      <c r="J63" s="452">
        <f>$F63*I63</f>
        <v>0</v>
      </c>
      <c r="K63" s="452">
        <f>J63/1000000</f>
        <v>0</v>
      </c>
      <c r="L63" s="451">
        <v>967349</v>
      </c>
      <c r="M63" s="452">
        <v>968236</v>
      </c>
      <c r="N63" s="452">
        <f>L63-M63</f>
        <v>-887</v>
      </c>
      <c r="O63" s="452">
        <f>$F63*N63</f>
        <v>887000</v>
      </c>
      <c r="P63" s="452">
        <f>O63/1000000</f>
        <v>0.887</v>
      </c>
      <c r="Q63" s="184"/>
    </row>
    <row r="64" spans="1:17" ht="15.75" customHeight="1">
      <c r="A64" s="495">
        <v>3</v>
      </c>
      <c r="B64" s="496" t="s">
        <v>18</v>
      </c>
      <c r="C64" s="501">
        <v>4864981</v>
      </c>
      <c r="D64" s="48" t="s">
        <v>13</v>
      </c>
      <c r="E64" s="49" t="s">
        <v>363</v>
      </c>
      <c r="F64" s="510">
        <v>-1000</v>
      </c>
      <c r="G64" s="451">
        <v>14260</v>
      </c>
      <c r="H64" s="452">
        <v>14260</v>
      </c>
      <c r="I64" s="452">
        <f>G64-H64</f>
        <v>0</v>
      </c>
      <c r="J64" s="452">
        <f>$F64*I64</f>
        <v>0</v>
      </c>
      <c r="K64" s="452">
        <f>J64/1000000</f>
        <v>0</v>
      </c>
      <c r="L64" s="451">
        <v>956763</v>
      </c>
      <c r="M64" s="452">
        <v>958166</v>
      </c>
      <c r="N64" s="452">
        <f>L64-M64</f>
        <v>-1403</v>
      </c>
      <c r="O64" s="452">
        <f>$F64*N64</f>
        <v>1403000</v>
      </c>
      <c r="P64" s="452">
        <f>O64/1000000</f>
        <v>1.403</v>
      </c>
      <c r="Q64" s="184"/>
    </row>
    <row r="65" spans="1:17" ht="15.75" customHeight="1">
      <c r="A65" s="495"/>
      <c r="B65" s="497" t="s">
        <v>131</v>
      </c>
      <c r="C65" s="501"/>
      <c r="D65" s="52"/>
      <c r="E65" s="52"/>
      <c r="F65" s="510"/>
      <c r="G65" s="451"/>
      <c r="H65" s="452"/>
      <c r="I65" s="533"/>
      <c r="J65" s="533"/>
      <c r="K65" s="533"/>
      <c r="L65" s="451"/>
      <c r="M65" s="533"/>
      <c r="N65" s="533"/>
      <c r="O65" s="533"/>
      <c r="P65" s="533"/>
      <c r="Q65" s="184"/>
    </row>
    <row r="66" spans="1:17" ht="15.75" customHeight="1">
      <c r="A66" s="495">
        <v>4</v>
      </c>
      <c r="B66" s="496" t="s">
        <v>132</v>
      </c>
      <c r="C66" s="501">
        <v>4864915</v>
      </c>
      <c r="D66" s="48" t="s">
        <v>13</v>
      </c>
      <c r="E66" s="49" t="s">
        <v>363</v>
      </c>
      <c r="F66" s="510">
        <v>-1000</v>
      </c>
      <c r="G66" s="451">
        <v>978658</v>
      </c>
      <c r="H66" s="452">
        <v>980381</v>
      </c>
      <c r="I66" s="533">
        <f aca="true" t="shared" si="8" ref="I66:I71">G66-H66</f>
        <v>-1723</v>
      </c>
      <c r="J66" s="533">
        <f aca="true" t="shared" si="9" ref="J66:J71">$F66*I66</f>
        <v>1723000</v>
      </c>
      <c r="K66" s="533">
        <f aca="true" t="shared" si="10" ref="K66:K71">J66/1000000</f>
        <v>1.723</v>
      </c>
      <c r="L66" s="451">
        <v>993802</v>
      </c>
      <c r="M66" s="452">
        <v>993797</v>
      </c>
      <c r="N66" s="533">
        <f aca="true" t="shared" si="11" ref="N66:N71">L66-M66</f>
        <v>5</v>
      </c>
      <c r="O66" s="533">
        <f aca="true" t="shared" si="12" ref="O66:O71">$F66*N66</f>
        <v>-5000</v>
      </c>
      <c r="P66" s="533">
        <f aca="true" t="shared" si="13" ref="P66:P71">O66/1000000</f>
        <v>-0.005</v>
      </c>
      <c r="Q66" s="184"/>
    </row>
    <row r="67" spans="1:17" ht="15.75" customHeight="1">
      <c r="A67" s="495">
        <v>5</v>
      </c>
      <c r="B67" s="496" t="s">
        <v>133</v>
      </c>
      <c r="C67" s="501">
        <v>4864993</v>
      </c>
      <c r="D67" s="48" t="s">
        <v>13</v>
      </c>
      <c r="E67" s="49" t="s">
        <v>363</v>
      </c>
      <c r="F67" s="510">
        <v>-1000</v>
      </c>
      <c r="G67" s="451">
        <v>969977</v>
      </c>
      <c r="H67" s="452">
        <v>971727</v>
      </c>
      <c r="I67" s="533">
        <f t="shared" si="8"/>
        <v>-1750</v>
      </c>
      <c r="J67" s="533">
        <f t="shared" si="9"/>
        <v>1750000</v>
      </c>
      <c r="K67" s="533">
        <f t="shared" si="10"/>
        <v>1.75</v>
      </c>
      <c r="L67" s="451">
        <v>992089</v>
      </c>
      <c r="M67" s="452">
        <v>992086</v>
      </c>
      <c r="N67" s="533">
        <f t="shared" si="11"/>
        <v>3</v>
      </c>
      <c r="O67" s="533">
        <f t="shared" si="12"/>
        <v>-3000</v>
      </c>
      <c r="P67" s="533">
        <f t="shared" si="13"/>
        <v>-0.003</v>
      </c>
      <c r="Q67" s="184"/>
    </row>
    <row r="68" spans="1:17" ht="15.75" customHeight="1">
      <c r="A68" s="495">
        <v>6</v>
      </c>
      <c r="B68" s="496" t="s">
        <v>134</v>
      </c>
      <c r="C68" s="501">
        <v>4864914</v>
      </c>
      <c r="D68" s="48" t="s">
        <v>13</v>
      </c>
      <c r="E68" s="49" t="s">
        <v>363</v>
      </c>
      <c r="F68" s="510">
        <v>-1000</v>
      </c>
      <c r="G68" s="451">
        <v>1680</v>
      </c>
      <c r="H68" s="452">
        <v>1680</v>
      </c>
      <c r="I68" s="533">
        <f t="shared" si="8"/>
        <v>0</v>
      </c>
      <c r="J68" s="533">
        <f t="shared" si="9"/>
        <v>0</v>
      </c>
      <c r="K68" s="533">
        <f t="shared" si="10"/>
        <v>0</v>
      </c>
      <c r="L68" s="451">
        <v>995588</v>
      </c>
      <c r="M68" s="452">
        <v>994858</v>
      </c>
      <c r="N68" s="533">
        <f t="shared" si="11"/>
        <v>730</v>
      </c>
      <c r="O68" s="533">
        <f t="shared" si="12"/>
        <v>-730000</v>
      </c>
      <c r="P68" s="533">
        <f t="shared" si="13"/>
        <v>-0.73</v>
      </c>
      <c r="Q68" s="184"/>
    </row>
    <row r="69" spans="1:17" ht="15.75" customHeight="1">
      <c r="A69" s="495">
        <v>7</v>
      </c>
      <c r="B69" s="496" t="s">
        <v>135</v>
      </c>
      <c r="C69" s="501">
        <v>4865167</v>
      </c>
      <c r="D69" s="48" t="s">
        <v>13</v>
      </c>
      <c r="E69" s="49" t="s">
        <v>363</v>
      </c>
      <c r="F69" s="510">
        <v>-1000</v>
      </c>
      <c r="G69" s="451">
        <v>1523</v>
      </c>
      <c r="H69" s="452">
        <v>1523</v>
      </c>
      <c r="I69" s="533">
        <f t="shared" si="8"/>
        <v>0</v>
      </c>
      <c r="J69" s="533">
        <f t="shared" si="9"/>
        <v>0</v>
      </c>
      <c r="K69" s="533">
        <f t="shared" si="10"/>
        <v>0</v>
      </c>
      <c r="L69" s="451">
        <v>984663</v>
      </c>
      <c r="M69" s="452">
        <v>984662</v>
      </c>
      <c r="N69" s="533">
        <f t="shared" si="11"/>
        <v>1</v>
      </c>
      <c r="O69" s="533">
        <f t="shared" si="12"/>
        <v>-1000</v>
      </c>
      <c r="P69" s="533">
        <f t="shared" si="13"/>
        <v>-0.001</v>
      </c>
      <c r="Q69" s="184"/>
    </row>
    <row r="70" spans="1:17" s="92" customFormat="1" ht="15">
      <c r="A70" s="591">
        <v>8</v>
      </c>
      <c r="B70" s="717" t="s">
        <v>136</v>
      </c>
      <c r="C70" s="718">
        <v>4864893</v>
      </c>
      <c r="D70" s="77" t="s">
        <v>13</v>
      </c>
      <c r="E70" s="78" t="s">
        <v>363</v>
      </c>
      <c r="F70" s="592">
        <v>-2000</v>
      </c>
      <c r="G70" s="451">
        <v>614</v>
      </c>
      <c r="H70" s="452">
        <v>614</v>
      </c>
      <c r="I70" s="533">
        <f>G70-H70</f>
        <v>0</v>
      </c>
      <c r="J70" s="533">
        <f t="shared" si="9"/>
        <v>0</v>
      </c>
      <c r="K70" s="533">
        <f t="shared" si="10"/>
        <v>0</v>
      </c>
      <c r="L70" s="451">
        <v>991805</v>
      </c>
      <c r="M70" s="452">
        <v>991752</v>
      </c>
      <c r="N70" s="533">
        <f>L70-M70</f>
        <v>53</v>
      </c>
      <c r="O70" s="533">
        <f t="shared" si="12"/>
        <v>-106000</v>
      </c>
      <c r="P70" s="533">
        <f t="shared" si="13"/>
        <v>-0.106</v>
      </c>
      <c r="Q70" s="593"/>
    </row>
    <row r="71" spans="1:17" ht="15.75" customHeight="1">
      <c r="A71" s="495">
        <v>9</v>
      </c>
      <c r="B71" s="496" t="s">
        <v>137</v>
      </c>
      <c r="C71" s="501">
        <v>4864918</v>
      </c>
      <c r="D71" s="48" t="s">
        <v>13</v>
      </c>
      <c r="E71" s="49" t="s">
        <v>363</v>
      </c>
      <c r="F71" s="510">
        <v>-1000</v>
      </c>
      <c r="G71" s="451">
        <v>999729</v>
      </c>
      <c r="H71" s="452">
        <v>999729</v>
      </c>
      <c r="I71" s="533">
        <f t="shared" si="8"/>
        <v>0</v>
      </c>
      <c r="J71" s="533">
        <f t="shared" si="9"/>
        <v>0</v>
      </c>
      <c r="K71" s="533">
        <f t="shared" si="10"/>
        <v>0</v>
      </c>
      <c r="L71" s="451">
        <v>977287</v>
      </c>
      <c r="M71" s="452">
        <v>977084</v>
      </c>
      <c r="N71" s="533">
        <f t="shared" si="11"/>
        <v>203</v>
      </c>
      <c r="O71" s="533">
        <f t="shared" si="12"/>
        <v>-203000</v>
      </c>
      <c r="P71" s="533">
        <f t="shared" si="13"/>
        <v>-0.203</v>
      </c>
      <c r="Q71" s="184"/>
    </row>
    <row r="72" spans="1:17" ht="15.75" customHeight="1">
      <c r="A72" s="495"/>
      <c r="B72" s="498" t="s">
        <v>138</v>
      </c>
      <c r="C72" s="501"/>
      <c r="D72" s="48"/>
      <c r="E72" s="48"/>
      <c r="F72" s="510"/>
      <c r="G72" s="451"/>
      <c r="H72" s="452"/>
      <c r="I72" s="533"/>
      <c r="J72" s="533"/>
      <c r="K72" s="533"/>
      <c r="L72" s="451"/>
      <c r="M72" s="533"/>
      <c r="N72" s="533"/>
      <c r="O72" s="533"/>
      <c r="P72" s="533"/>
      <c r="Q72" s="184"/>
    </row>
    <row r="73" spans="1:17" ht="15.75" customHeight="1">
      <c r="A73" s="495">
        <v>10</v>
      </c>
      <c r="B73" s="496" t="s">
        <v>139</v>
      </c>
      <c r="C73" s="501">
        <v>4864916</v>
      </c>
      <c r="D73" s="48" t="s">
        <v>13</v>
      </c>
      <c r="E73" s="49" t="s">
        <v>363</v>
      </c>
      <c r="F73" s="510">
        <v>-1000</v>
      </c>
      <c r="G73" s="451">
        <v>13640</v>
      </c>
      <c r="H73" s="452">
        <v>13640</v>
      </c>
      <c r="I73" s="533">
        <f>G73-H73</f>
        <v>0</v>
      </c>
      <c r="J73" s="533">
        <f>$F73*I73</f>
        <v>0</v>
      </c>
      <c r="K73" s="533">
        <f>J73/1000000</f>
        <v>0</v>
      </c>
      <c r="L73" s="451">
        <v>961749</v>
      </c>
      <c r="M73" s="452">
        <v>963407</v>
      </c>
      <c r="N73" s="533">
        <f>L73-M73</f>
        <v>-1658</v>
      </c>
      <c r="O73" s="533">
        <f>$F73*N73</f>
        <v>1658000</v>
      </c>
      <c r="P73" s="535">
        <f>O73/1000000</f>
        <v>1.658</v>
      </c>
      <c r="Q73" s="184"/>
    </row>
    <row r="74" spans="1:17" ht="15.75" customHeight="1">
      <c r="A74" s="495">
        <v>11</v>
      </c>
      <c r="B74" s="496" t="s">
        <v>140</v>
      </c>
      <c r="C74" s="501">
        <v>4864917</v>
      </c>
      <c r="D74" s="48" t="s">
        <v>13</v>
      </c>
      <c r="E74" s="49" t="s">
        <v>363</v>
      </c>
      <c r="F74" s="510">
        <v>-1000</v>
      </c>
      <c r="G74" s="451">
        <v>970439</v>
      </c>
      <c r="H74" s="452">
        <v>970439</v>
      </c>
      <c r="I74" s="533">
        <f>G74-H74</f>
        <v>0</v>
      </c>
      <c r="J74" s="533">
        <f>$F74*I74</f>
        <v>0</v>
      </c>
      <c r="K74" s="533">
        <f>J74/1000000</f>
        <v>0</v>
      </c>
      <c r="L74" s="451">
        <v>913126</v>
      </c>
      <c r="M74" s="452">
        <v>917249</v>
      </c>
      <c r="N74" s="533">
        <f>L74-M74</f>
        <v>-4123</v>
      </c>
      <c r="O74" s="533">
        <f>$F74*N74</f>
        <v>4123000</v>
      </c>
      <c r="P74" s="535">
        <f>O74/1000000</f>
        <v>4.123</v>
      </c>
      <c r="Q74" s="184"/>
    </row>
    <row r="75" spans="1:17" ht="15.75" customHeight="1">
      <c r="A75" s="495"/>
      <c r="B75" s="497" t="s">
        <v>141</v>
      </c>
      <c r="C75" s="501"/>
      <c r="D75" s="52"/>
      <c r="E75" s="52"/>
      <c r="F75" s="510"/>
      <c r="G75" s="451"/>
      <c r="H75" s="452"/>
      <c r="I75" s="533"/>
      <c r="J75" s="533"/>
      <c r="K75" s="533"/>
      <c r="L75" s="451"/>
      <c r="M75" s="533"/>
      <c r="N75" s="533"/>
      <c r="O75" s="533"/>
      <c r="P75" s="533"/>
      <c r="Q75" s="184"/>
    </row>
    <row r="76" spans="1:17" ht="15.75" customHeight="1">
      <c r="A76" s="495">
        <v>12</v>
      </c>
      <c r="B76" s="496" t="s">
        <v>142</v>
      </c>
      <c r="C76" s="501">
        <v>4865053</v>
      </c>
      <c r="D76" s="48" t="s">
        <v>13</v>
      </c>
      <c r="E76" s="49" t="s">
        <v>363</v>
      </c>
      <c r="F76" s="510">
        <v>-1000</v>
      </c>
      <c r="G76" s="451">
        <v>21316</v>
      </c>
      <c r="H76" s="452">
        <v>21204</v>
      </c>
      <c r="I76" s="533">
        <f>G76-H76</f>
        <v>112</v>
      </c>
      <c r="J76" s="533">
        <f>$F76*I76</f>
        <v>-112000</v>
      </c>
      <c r="K76" s="533">
        <f>J76/1000000</f>
        <v>-0.112</v>
      </c>
      <c r="L76" s="451">
        <v>25509</v>
      </c>
      <c r="M76" s="452">
        <v>24598</v>
      </c>
      <c r="N76" s="533">
        <f>L76-M76</f>
        <v>911</v>
      </c>
      <c r="O76" s="533">
        <f>$F76*N76</f>
        <v>-911000</v>
      </c>
      <c r="P76" s="533">
        <f>O76/1000000</f>
        <v>-0.911</v>
      </c>
      <c r="Q76" s="184"/>
    </row>
    <row r="77" spans="1:17" ht="15.75" customHeight="1">
      <c r="A77" s="495">
        <v>13</v>
      </c>
      <c r="B77" s="496" t="s">
        <v>143</v>
      </c>
      <c r="C77" s="501">
        <v>4864986</v>
      </c>
      <c r="D77" s="48" t="s">
        <v>13</v>
      </c>
      <c r="E77" s="49" t="s">
        <v>363</v>
      </c>
      <c r="F77" s="510">
        <v>-1000</v>
      </c>
      <c r="G77" s="451">
        <v>15366</v>
      </c>
      <c r="H77" s="452">
        <v>15250</v>
      </c>
      <c r="I77" s="452">
        <f>G77-H77</f>
        <v>116</v>
      </c>
      <c r="J77" s="452">
        <f>$F77*I77</f>
        <v>-116000</v>
      </c>
      <c r="K77" s="452">
        <f>J77/1000000</f>
        <v>-0.116</v>
      </c>
      <c r="L77" s="451">
        <v>34081</v>
      </c>
      <c r="M77" s="452">
        <v>32783</v>
      </c>
      <c r="N77" s="452">
        <f>L77-M77</f>
        <v>1298</v>
      </c>
      <c r="O77" s="452">
        <f>$F77*N77</f>
        <v>-1298000</v>
      </c>
      <c r="P77" s="452">
        <f>O77/1000000</f>
        <v>-1.298</v>
      </c>
      <c r="Q77" s="184"/>
    </row>
    <row r="78" spans="1:17" ht="15.75" customHeight="1">
      <c r="A78" s="495"/>
      <c r="B78" s="498" t="s">
        <v>148</v>
      </c>
      <c r="C78" s="501"/>
      <c r="D78" s="48"/>
      <c r="E78" s="48"/>
      <c r="F78" s="510"/>
      <c r="G78" s="534"/>
      <c r="H78" s="452"/>
      <c r="I78" s="452"/>
      <c r="J78" s="452"/>
      <c r="K78" s="452"/>
      <c r="L78" s="534"/>
      <c r="M78" s="452"/>
      <c r="N78" s="452"/>
      <c r="O78" s="452"/>
      <c r="P78" s="452"/>
      <c r="Q78" s="184"/>
    </row>
    <row r="79" spans="1:17" ht="15.75" customHeight="1" thickBot="1">
      <c r="A79" s="499">
        <v>14</v>
      </c>
      <c r="B79" s="500" t="s">
        <v>149</v>
      </c>
      <c r="C79" s="502">
        <v>4902528</v>
      </c>
      <c r="D79" s="113" t="s">
        <v>13</v>
      </c>
      <c r="E79" s="55" t="s">
        <v>363</v>
      </c>
      <c r="F79" s="512">
        <v>100</v>
      </c>
      <c r="G79" s="456">
        <v>11525</v>
      </c>
      <c r="H79" s="457">
        <v>11525</v>
      </c>
      <c r="I79" s="457">
        <f>G79-H79</f>
        <v>0</v>
      </c>
      <c r="J79" s="457">
        <f>$F79*I79</f>
        <v>0</v>
      </c>
      <c r="K79" s="457">
        <f>J79/1000000</f>
        <v>0</v>
      </c>
      <c r="L79" s="456">
        <v>4086</v>
      </c>
      <c r="M79" s="457">
        <v>4086</v>
      </c>
      <c r="N79" s="457">
        <f>L79-M79</f>
        <v>0</v>
      </c>
      <c r="O79" s="457">
        <f>$F79*N79</f>
        <v>0</v>
      </c>
      <c r="P79" s="457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3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4" t="s">
        <v>264</v>
      </c>
      <c r="F81" s="245"/>
      <c r="I81" s="19"/>
      <c r="J81" s="19"/>
      <c r="K81" s="492">
        <f>SUM(K62:K79)</f>
        <v>3.2449999999999997</v>
      </c>
      <c r="L81" s="21"/>
      <c r="N81" s="19"/>
      <c r="O81" s="19"/>
      <c r="P81" s="492">
        <f>SUM(P62:P79)</f>
        <v>5.995000000000001</v>
      </c>
    </row>
    <row r="82" spans="2:16" ht="18">
      <c r="B82" s="384"/>
      <c r="F82" s="245"/>
      <c r="I82" s="19"/>
      <c r="J82" s="19"/>
      <c r="K82" s="23"/>
      <c r="L82" s="21"/>
      <c r="N82" s="19"/>
      <c r="O82" s="19"/>
      <c r="P82" s="386"/>
    </row>
    <row r="83" spans="2:16" ht="18">
      <c r="B83" s="384" t="s">
        <v>151</v>
      </c>
      <c r="F83" s="245"/>
      <c r="I83" s="19"/>
      <c r="J83" s="19"/>
      <c r="K83" s="492">
        <f>SUM(K81:K82)</f>
        <v>3.2449999999999997</v>
      </c>
      <c r="L83" s="21"/>
      <c r="N83" s="19"/>
      <c r="O83" s="19"/>
      <c r="P83" s="492">
        <f>SUM(P81:P82)</f>
        <v>5.995000000000001</v>
      </c>
    </row>
    <row r="84" spans="6:18" ht="15">
      <c r="F84" s="245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5"/>
      <c r="I85" s="19"/>
      <c r="J85" s="19"/>
      <c r="K85" s="23"/>
      <c r="L85" s="21"/>
      <c r="N85" s="19"/>
      <c r="O85" s="19"/>
      <c r="P85" s="23"/>
    </row>
    <row r="86" spans="6:18" ht="15">
      <c r="F86" s="245"/>
      <c r="I86" s="19"/>
      <c r="J86" s="19"/>
      <c r="K86" s="23"/>
      <c r="L86" s="21"/>
      <c r="N86" s="19"/>
      <c r="O86" s="19"/>
      <c r="P86" s="23"/>
      <c r="Q86" s="312" t="str">
        <f>NDPL!Q1</f>
        <v>JULY-2011</v>
      </c>
      <c r="R86" s="312"/>
    </row>
    <row r="87" spans="1:16" ht="18.75" thickBot="1">
      <c r="A87" s="403" t="s">
        <v>263</v>
      </c>
      <c r="F87" s="245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01/08/11</v>
      </c>
      <c r="H88" s="41" t="str">
        <f>NDPL!H5</f>
        <v>INTIAL READING 01/07/11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01/08/11</v>
      </c>
      <c r="M88" s="41" t="str">
        <f>NDPL!H5</f>
        <v>INTIAL READING 01/07/11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6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3"/>
      <c r="B90" s="504" t="s">
        <v>35</v>
      </c>
      <c r="C90" s="505"/>
      <c r="D90" s="104"/>
      <c r="E90" s="114"/>
      <c r="F90" s="437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5">
        <v>1</v>
      </c>
      <c r="B91" s="496" t="s">
        <v>36</v>
      </c>
      <c r="C91" s="501">
        <v>4864889</v>
      </c>
      <c r="D91" s="48" t="s">
        <v>13</v>
      </c>
      <c r="E91" s="49" t="s">
        <v>363</v>
      </c>
      <c r="F91" s="510">
        <v>-1000</v>
      </c>
      <c r="G91" s="451">
        <v>991070</v>
      </c>
      <c r="H91" s="452">
        <v>991474</v>
      </c>
      <c r="I91" s="530">
        <f>G91-H91</f>
        <v>-404</v>
      </c>
      <c r="J91" s="530">
        <f aca="true" t="shared" si="14" ref="J91:J100">$F91*I91</f>
        <v>404000</v>
      </c>
      <c r="K91" s="530">
        <f aca="true" t="shared" si="15" ref="K91:K100">J91/1000000</f>
        <v>0.404</v>
      </c>
      <c r="L91" s="451">
        <v>998460</v>
      </c>
      <c r="M91" s="452">
        <v>998477</v>
      </c>
      <c r="N91" s="452">
        <f>L91-M91</f>
        <v>-17</v>
      </c>
      <c r="O91" s="452">
        <f aca="true" t="shared" si="16" ref="O91:O100">$F91*N91</f>
        <v>17000</v>
      </c>
      <c r="P91" s="452">
        <f aca="true" t="shared" si="17" ref="P91:P100">O91/1000000</f>
        <v>0.017</v>
      </c>
      <c r="Q91" s="184"/>
    </row>
    <row r="92" spans="1:17" ht="15.75" customHeight="1">
      <c r="A92" s="495">
        <v>2</v>
      </c>
      <c r="B92" s="496" t="s">
        <v>37</v>
      </c>
      <c r="C92" s="501">
        <v>5128405</v>
      </c>
      <c r="D92" s="48" t="s">
        <v>13</v>
      </c>
      <c r="E92" s="49" t="s">
        <v>363</v>
      </c>
      <c r="F92" s="510">
        <v>-500</v>
      </c>
      <c r="G92" s="451">
        <v>999285</v>
      </c>
      <c r="H92" s="452">
        <v>999481</v>
      </c>
      <c r="I92" s="355">
        <f aca="true" t="shared" si="18" ref="I92:I98">G92-H92</f>
        <v>-196</v>
      </c>
      <c r="J92" s="355">
        <f t="shared" si="14"/>
        <v>98000</v>
      </c>
      <c r="K92" s="355">
        <f t="shared" si="15"/>
        <v>0.098</v>
      </c>
      <c r="L92" s="451">
        <v>999789</v>
      </c>
      <c r="M92" s="452">
        <v>999802</v>
      </c>
      <c r="N92" s="452">
        <f aca="true" t="shared" si="19" ref="N92:N98">L92-M92</f>
        <v>-13</v>
      </c>
      <c r="O92" s="452">
        <f t="shared" si="16"/>
        <v>6500</v>
      </c>
      <c r="P92" s="452">
        <f t="shared" si="17"/>
        <v>0.0065</v>
      </c>
      <c r="Q92" s="184"/>
    </row>
    <row r="93" spans="1:17" ht="15.75" customHeight="1">
      <c r="A93" s="495"/>
      <c r="B93" s="498" t="s">
        <v>401</v>
      </c>
      <c r="C93" s="501"/>
      <c r="D93" s="48"/>
      <c r="E93" s="49"/>
      <c r="F93" s="510"/>
      <c r="G93" s="536"/>
      <c r="H93" s="530"/>
      <c r="I93" s="530"/>
      <c r="J93" s="530"/>
      <c r="K93" s="530"/>
      <c r="L93" s="451"/>
      <c r="M93" s="452"/>
      <c r="N93" s="452"/>
      <c r="O93" s="452"/>
      <c r="P93" s="452"/>
      <c r="Q93" s="184"/>
    </row>
    <row r="94" spans="1:17" ht="15.75" customHeight="1">
      <c r="A94" s="495">
        <v>3</v>
      </c>
      <c r="B94" s="431" t="s">
        <v>115</v>
      </c>
      <c r="C94" s="501">
        <v>4865136</v>
      </c>
      <c r="D94" s="52" t="s">
        <v>13</v>
      </c>
      <c r="E94" s="49" t="s">
        <v>363</v>
      </c>
      <c r="F94" s="510">
        <v>-100</v>
      </c>
      <c r="G94" s="451">
        <v>11464</v>
      </c>
      <c r="H94" s="452">
        <v>9553</v>
      </c>
      <c r="I94" s="530">
        <f t="shared" si="18"/>
        <v>1911</v>
      </c>
      <c r="J94" s="530">
        <f t="shared" si="14"/>
        <v>-191100</v>
      </c>
      <c r="K94" s="530">
        <f t="shared" si="15"/>
        <v>-0.1911</v>
      </c>
      <c r="L94" s="451">
        <v>61506</v>
      </c>
      <c r="M94" s="452">
        <v>60574</v>
      </c>
      <c r="N94" s="452">
        <f t="shared" si="19"/>
        <v>932</v>
      </c>
      <c r="O94" s="452">
        <f t="shared" si="16"/>
        <v>-93200</v>
      </c>
      <c r="P94" s="455">
        <f t="shared" si="17"/>
        <v>-0.0932</v>
      </c>
      <c r="Q94" s="184"/>
    </row>
    <row r="95" spans="1:17" ht="15.75" customHeight="1">
      <c r="A95" s="495">
        <v>4</v>
      </c>
      <c r="B95" s="496" t="s">
        <v>116</v>
      </c>
      <c r="C95" s="501">
        <v>4865137</v>
      </c>
      <c r="D95" s="48" t="s">
        <v>13</v>
      </c>
      <c r="E95" s="49" t="s">
        <v>363</v>
      </c>
      <c r="F95" s="510">
        <v>-100</v>
      </c>
      <c r="G95" s="451">
        <v>16218</v>
      </c>
      <c r="H95" s="452">
        <v>14980</v>
      </c>
      <c r="I95" s="530">
        <f t="shared" si="18"/>
        <v>1238</v>
      </c>
      <c r="J95" s="530">
        <f t="shared" si="14"/>
        <v>-123800</v>
      </c>
      <c r="K95" s="530">
        <f t="shared" si="15"/>
        <v>-0.1238</v>
      </c>
      <c r="L95" s="451">
        <v>120024</v>
      </c>
      <c r="M95" s="452">
        <v>119215</v>
      </c>
      <c r="N95" s="452">
        <f t="shared" si="19"/>
        <v>809</v>
      </c>
      <c r="O95" s="452">
        <f t="shared" si="16"/>
        <v>-80900</v>
      </c>
      <c r="P95" s="452">
        <f t="shared" si="17"/>
        <v>-0.0809</v>
      </c>
      <c r="Q95" s="184"/>
    </row>
    <row r="96" spans="1:17" ht="15.75" customHeight="1">
      <c r="A96" s="495">
        <v>5</v>
      </c>
      <c r="B96" s="496" t="s">
        <v>117</v>
      </c>
      <c r="C96" s="501">
        <v>4865138</v>
      </c>
      <c r="D96" s="48" t="s">
        <v>13</v>
      </c>
      <c r="E96" s="49" t="s">
        <v>363</v>
      </c>
      <c r="F96" s="510">
        <v>-100</v>
      </c>
      <c r="G96" s="451">
        <v>995028</v>
      </c>
      <c r="H96" s="452">
        <v>995346</v>
      </c>
      <c r="I96" s="530">
        <f t="shared" si="18"/>
        <v>-318</v>
      </c>
      <c r="J96" s="530">
        <f t="shared" si="14"/>
        <v>31800</v>
      </c>
      <c r="K96" s="530">
        <f t="shared" si="15"/>
        <v>0.0318</v>
      </c>
      <c r="L96" s="451">
        <v>4406</v>
      </c>
      <c r="M96" s="452">
        <v>4572</v>
      </c>
      <c r="N96" s="452">
        <f t="shared" si="19"/>
        <v>-166</v>
      </c>
      <c r="O96" s="452">
        <f t="shared" si="16"/>
        <v>16600</v>
      </c>
      <c r="P96" s="452">
        <f t="shared" si="17"/>
        <v>0.0166</v>
      </c>
      <c r="Q96" s="184"/>
    </row>
    <row r="97" spans="1:17" ht="15.75" customHeight="1">
      <c r="A97" s="495">
        <v>6</v>
      </c>
      <c r="B97" s="496" t="s">
        <v>118</v>
      </c>
      <c r="C97" s="501">
        <v>4865139</v>
      </c>
      <c r="D97" s="48" t="s">
        <v>13</v>
      </c>
      <c r="E97" s="49" t="s">
        <v>363</v>
      </c>
      <c r="F97" s="510">
        <v>-100</v>
      </c>
      <c r="G97" s="451">
        <v>23752</v>
      </c>
      <c r="H97" s="452">
        <v>21724</v>
      </c>
      <c r="I97" s="530">
        <f t="shared" si="18"/>
        <v>2028</v>
      </c>
      <c r="J97" s="530">
        <f t="shared" si="14"/>
        <v>-202800</v>
      </c>
      <c r="K97" s="530">
        <f t="shared" si="15"/>
        <v>-0.2028</v>
      </c>
      <c r="L97" s="451">
        <v>79529</v>
      </c>
      <c r="M97" s="452">
        <v>78913</v>
      </c>
      <c r="N97" s="452">
        <f t="shared" si="19"/>
        <v>616</v>
      </c>
      <c r="O97" s="452">
        <f t="shared" si="16"/>
        <v>-61600</v>
      </c>
      <c r="P97" s="452">
        <f t="shared" si="17"/>
        <v>-0.0616</v>
      </c>
      <c r="Q97" s="184"/>
    </row>
    <row r="98" spans="1:17" ht="15.75" customHeight="1">
      <c r="A98" s="495">
        <v>7</v>
      </c>
      <c r="B98" s="496" t="s">
        <v>119</v>
      </c>
      <c r="C98" s="501">
        <v>4864948</v>
      </c>
      <c r="D98" s="48" t="s">
        <v>13</v>
      </c>
      <c r="E98" s="49" t="s">
        <v>363</v>
      </c>
      <c r="F98" s="510">
        <v>-1000</v>
      </c>
      <c r="G98" s="451">
        <v>53409</v>
      </c>
      <c r="H98" s="452">
        <v>49512</v>
      </c>
      <c r="I98" s="530">
        <f t="shared" si="18"/>
        <v>3897</v>
      </c>
      <c r="J98" s="530">
        <f t="shared" si="14"/>
        <v>-3897000</v>
      </c>
      <c r="K98" s="530">
        <f t="shared" si="15"/>
        <v>-3.897</v>
      </c>
      <c r="L98" s="451">
        <v>232</v>
      </c>
      <c r="M98" s="452">
        <v>232</v>
      </c>
      <c r="N98" s="452">
        <f t="shared" si="19"/>
        <v>0</v>
      </c>
      <c r="O98" s="452">
        <f t="shared" si="16"/>
        <v>0</v>
      </c>
      <c r="P98" s="452">
        <f t="shared" si="17"/>
        <v>0</v>
      </c>
      <c r="Q98" s="184"/>
    </row>
    <row r="99" spans="1:17" ht="15.75" customHeight="1">
      <c r="A99" s="495">
        <v>8</v>
      </c>
      <c r="B99" s="496" t="s">
        <v>394</v>
      </c>
      <c r="C99" s="501">
        <v>4864949</v>
      </c>
      <c r="D99" s="48" t="s">
        <v>13</v>
      </c>
      <c r="E99" s="49" t="s">
        <v>363</v>
      </c>
      <c r="F99" s="510"/>
      <c r="G99" s="452"/>
      <c r="H99" s="452"/>
      <c r="I99" s="530">
        <f>G99-H99</f>
        <v>0</v>
      </c>
      <c r="J99" s="530">
        <f t="shared" si="14"/>
        <v>0</v>
      </c>
      <c r="K99" s="530">
        <f t="shared" si="15"/>
        <v>0</v>
      </c>
      <c r="L99" s="451"/>
      <c r="M99" s="452"/>
      <c r="N99" s="452">
        <f>L99-M99</f>
        <v>0</v>
      </c>
      <c r="O99" s="452">
        <f t="shared" si="16"/>
        <v>0</v>
      </c>
      <c r="P99" s="452">
        <f t="shared" si="17"/>
        <v>0</v>
      </c>
      <c r="Q99" s="184"/>
    </row>
    <row r="100" spans="1:17" ht="15.75" customHeight="1">
      <c r="A100" s="495">
        <v>9</v>
      </c>
      <c r="B100" s="496" t="s">
        <v>379</v>
      </c>
      <c r="C100" s="501">
        <v>5128434</v>
      </c>
      <c r="D100" s="48" t="s">
        <v>13</v>
      </c>
      <c r="E100" s="49" t="s">
        <v>363</v>
      </c>
      <c r="F100" s="510">
        <v>-800</v>
      </c>
      <c r="G100" s="451">
        <v>999990</v>
      </c>
      <c r="H100" s="452">
        <v>999991</v>
      </c>
      <c r="I100" s="530">
        <f>G100-H100</f>
        <v>-1</v>
      </c>
      <c r="J100" s="530">
        <f t="shared" si="14"/>
        <v>800</v>
      </c>
      <c r="K100" s="530">
        <f t="shared" si="15"/>
        <v>0.0008</v>
      </c>
      <c r="L100" s="451">
        <v>999623</v>
      </c>
      <c r="M100" s="452">
        <v>999938</v>
      </c>
      <c r="N100" s="452">
        <f>L100-M100</f>
        <v>-315</v>
      </c>
      <c r="O100" s="452">
        <f t="shared" si="16"/>
        <v>252000</v>
      </c>
      <c r="P100" s="452">
        <f t="shared" si="17"/>
        <v>0.252</v>
      </c>
      <c r="Q100" s="184"/>
    </row>
    <row r="101" spans="1:17" ht="15.75" customHeight="1">
      <c r="A101" s="495"/>
      <c r="B101" s="497" t="s">
        <v>402</v>
      </c>
      <c r="C101" s="501"/>
      <c r="D101" s="52"/>
      <c r="E101" s="52"/>
      <c r="F101" s="510"/>
      <c r="G101" s="536"/>
      <c r="H101" s="530"/>
      <c r="I101" s="530"/>
      <c r="J101" s="530"/>
      <c r="K101" s="530"/>
      <c r="L101" s="451"/>
      <c r="M101" s="452"/>
      <c r="N101" s="452"/>
      <c r="O101" s="452"/>
      <c r="P101" s="452"/>
      <c r="Q101" s="184"/>
    </row>
    <row r="102" spans="1:17" ht="15.75" customHeight="1">
      <c r="A102" s="495">
        <v>10</v>
      </c>
      <c r="B102" s="496" t="s">
        <v>120</v>
      </c>
      <c r="C102" s="501">
        <v>4864951</v>
      </c>
      <c r="D102" s="48" t="s">
        <v>13</v>
      </c>
      <c r="E102" s="49" t="s">
        <v>363</v>
      </c>
      <c r="F102" s="510">
        <v>-1000</v>
      </c>
      <c r="G102" s="451">
        <v>999597</v>
      </c>
      <c r="H102" s="452">
        <v>999597</v>
      </c>
      <c r="I102" s="530">
        <f>G102-H102</f>
        <v>0</v>
      </c>
      <c r="J102" s="530">
        <f aca="true" t="shared" si="20" ref="J102:J109">$F102*I102</f>
        <v>0</v>
      </c>
      <c r="K102" s="530">
        <f aca="true" t="shared" si="21" ref="K102:K109">J102/1000000</f>
        <v>0</v>
      </c>
      <c r="L102" s="451">
        <v>35659</v>
      </c>
      <c r="M102" s="452">
        <v>35533</v>
      </c>
      <c r="N102" s="452">
        <f>L102-M102</f>
        <v>126</v>
      </c>
      <c r="O102" s="452">
        <f aca="true" t="shared" si="22" ref="O102:O109">$F102*N102</f>
        <v>-126000</v>
      </c>
      <c r="P102" s="452">
        <f aca="true" t="shared" si="23" ref="P102:P109">O102/1000000</f>
        <v>-0.126</v>
      </c>
      <c r="Q102" s="184"/>
    </row>
    <row r="103" spans="1:17" ht="15.75" customHeight="1">
      <c r="A103" s="495">
        <v>11</v>
      </c>
      <c r="B103" s="496" t="s">
        <v>121</v>
      </c>
      <c r="C103" s="501">
        <v>4902501</v>
      </c>
      <c r="D103" s="48" t="s">
        <v>13</v>
      </c>
      <c r="E103" s="49" t="s">
        <v>363</v>
      </c>
      <c r="F103" s="510">
        <v>-1333.33</v>
      </c>
      <c r="G103" s="451">
        <v>999515</v>
      </c>
      <c r="H103" s="452">
        <v>999518</v>
      </c>
      <c r="I103" s="355">
        <f>G103-H103</f>
        <v>-3</v>
      </c>
      <c r="J103" s="355">
        <f t="shared" si="20"/>
        <v>3999.99</v>
      </c>
      <c r="K103" s="355">
        <f t="shared" si="21"/>
        <v>0.00399999</v>
      </c>
      <c r="L103" s="451">
        <v>118</v>
      </c>
      <c r="M103" s="452">
        <v>145</v>
      </c>
      <c r="N103" s="455">
        <f>L103-M103</f>
        <v>-27</v>
      </c>
      <c r="O103" s="452">
        <f t="shared" si="22"/>
        <v>35999.909999999996</v>
      </c>
      <c r="P103" s="452">
        <f t="shared" si="23"/>
        <v>0.035999909999999996</v>
      </c>
      <c r="Q103" s="184"/>
    </row>
    <row r="104" spans="1:17" ht="15.75" customHeight="1">
      <c r="A104" s="495"/>
      <c r="B104" s="496"/>
      <c r="C104" s="501"/>
      <c r="D104" s="48"/>
      <c r="E104" s="49"/>
      <c r="F104" s="510"/>
      <c r="G104" s="415"/>
      <c r="H104" s="414"/>
      <c r="I104" s="355"/>
      <c r="J104" s="355"/>
      <c r="K104" s="355"/>
      <c r="L104" s="421"/>
      <c r="M104" s="414"/>
      <c r="N104" s="455"/>
      <c r="O104" s="452"/>
      <c r="P104" s="452"/>
      <c r="Q104" s="184"/>
    </row>
    <row r="105" spans="1:17" ht="15.75" customHeight="1">
      <c r="A105" s="495"/>
      <c r="B105" s="498" t="s">
        <v>122</v>
      </c>
      <c r="C105" s="501"/>
      <c r="D105" s="48"/>
      <c r="E105" s="48"/>
      <c r="F105" s="510"/>
      <c r="G105" s="536"/>
      <c r="H105" s="530"/>
      <c r="I105" s="530"/>
      <c r="J105" s="530"/>
      <c r="K105" s="530"/>
      <c r="L105" s="451"/>
      <c r="M105" s="452"/>
      <c r="N105" s="452"/>
      <c r="O105" s="452"/>
      <c r="P105" s="452"/>
      <c r="Q105" s="184"/>
    </row>
    <row r="106" spans="1:17" ht="15.75" customHeight="1">
      <c r="A106" s="495">
        <v>12</v>
      </c>
      <c r="B106" s="431" t="s">
        <v>48</v>
      </c>
      <c r="C106" s="501">
        <v>4864843</v>
      </c>
      <c r="D106" s="52" t="s">
        <v>13</v>
      </c>
      <c r="E106" s="49" t="s">
        <v>363</v>
      </c>
      <c r="F106" s="510">
        <v>-1000</v>
      </c>
      <c r="G106" s="451">
        <v>701</v>
      </c>
      <c r="H106" s="452">
        <v>697</v>
      </c>
      <c r="I106" s="530">
        <f>G106-H106</f>
        <v>4</v>
      </c>
      <c r="J106" s="530">
        <f t="shared" si="20"/>
        <v>-4000</v>
      </c>
      <c r="K106" s="530">
        <f t="shared" si="21"/>
        <v>-0.004</v>
      </c>
      <c r="L106" s="451">
        <v>15420</v>
      </c>
      <c r="M106" s="452">
        <v>15060</v>
      </c>
      <c r="N106" s="452">
        <f>L106-M106</f>
        <v>360</v>
      </c>
      <c r="O106" s="452">
        <f t="shared" si="22"/>
        <v>-360000</v>
      </c>
      <c r="P106" s="452">
        <f t="shared" si="23"/>
        <v>-0.36</v>
      </c>
      <c r="Q106" s="184"/>
    </row>
    <row r="107" spans="1:17" ht="15.75" customHeight="1">
      <c r="A107" s="495">
        <v>13</v>
      </c>
      <c r="B107" s="496" t="s">
        <v>49</v>
      </c>
      <c r="C107" s="501">
        <v>4864844</v>
      </c>
      <c r="D107" s="48" t="s">
        <v>13</v>
      </c>
      <c r="E107" s="49" t="s">
        <v>363</v>
      </c>
      <c r="F107" s="510">
        <v>-1000</v>
      </c>
      <c r="G107" s="451">
        <v>998981</v>
      </c>
      <c r="H107" s="452">
        <v>998978</v>
      </c>
      <c r="I107" s="530">
        <f>G107-H107</f>
        <v>3</v>
      </c>
      <c r="J107" s="530">
        <f t="shared" si="20"/>
        <v>-3000</v>
      </c>
      <c r="K107" s="530">
        <f t="shared" si="21"/>
        <v>-0.003</v>
      </c>
      <c r="L107" s="451">
        <v>3154</v>
      </c>
      <c r="M107" s="452">
        <v>3274</v>
      </c>
      <c r="N107" s="452">
        <f>L107-M107</f>
        <v>-120</v>
      </c>
      <c r="O107" s="452">
        <f t="shared" si="22"/>
        <v>120000</v>
      </c>
      <c r="P107" s="452">
        <f t="shared" si="23"/>
        <v>0.12</v>
      </c>
      <c r="Q107" s="184"/>
    </row>
    <row r="108" spans="1:17" ht="15.75" customHeight="1">
      <c r="A108" s="495"/>
      <c r="B108" s="498" t="s">
        <v>50</v>
      </c>
      <c r="C108" s="501"/>
      <c r="D108" s="48"/>
      <c r="E108" s="48"/>
      <c r="F108" s="510"/>
      <c r="G108" s="536"/>
      <c r="H108" s="530"/>
      <c r="I108" s="530"/>
      <c r="J108" s="530"/>
      <c r="K108" s="530"/>
      <c r="L108" s="451"/>
      <c r="M108" s="452"/>
      <c r="N108" s="452"/>
      <c r="O108" s="452"/>
      <c r="P108" s="452"/>
      <c r="Q108" s="184"/>
    </row>
    <row r="109" spans="1:17" ht="15.75" customHeight="1">
      <c r="A109" s="495">
        <v>14</v>
      </c>
      <c r="B109" s="496" t="s">
        <v>87</v>
      </c>
      <c r="C109" s="501">
        <v>4865169</v>
      </c>
      <c r="D109" s="48" t="s">
        <v>13</v>
      </c>
      <c r="E109" s="49" t="s">
        <v>363</v>
      </c>
      <c r="F109" s="510">
        <v>-1000</v>
      </c>
      <c r="G109" s="451">
        <v>677</v>
      </c>
      <c r="H109" s="452">
        <v>678</v>
      </c>
      <c r="I109" s="530">
        <f>G109-H109</f>
        <v>-1</v>
      </c>
      <c r="J109" s="530">
        <f t="shared" si="20"/>
        <v>1000</v>
      </c>
      <c r="K109" s="530">
        <f t="shared" si="21"/>
        <v>0.001</v>
      </c>
      <c r="L109" s="451">
        <v>54169</v>
      </c>
      <c r="M109" s="452">
        <v>52874</v>
      </c>
      <c r="N109" s="452">
        <f>L109-M109</f>
        <v>1295</v>
      </c>
      <c r="O109" s="452">
        <f t="shared" si="22"/>
        <v>-1295000</v>
      </c>
      <c r="P109" s="452">
        <f t="shared" si="23"/>
        <v>-1.295</v>
      </c>
      <c r="Q109" s="184"/>
    </row>
    <row r="110" spans="1:17" ht="15.75" customHeight="1">
      <c r="A110" s="495"/>
      <c r="B110" s="497" t="s">
        <v>54</v>
      </c>
      <c r="C110" s="476"/>
      <c r="D110" s="52"/>
      <c r="E110" s="52"/>
      <c r="F110" s="510"/>
      <c r="G110" s="536"/>
      <c r="H110" s="537"/>
      <c r="I110" s="537"/>
      <c r="J110" s="537"/>
      <c r="K110" s="530"/>
      <c r="L110" s="454"/>
      <c r="M110" s="533"/>
      <c r="N110" s="533"/>
      <c r="O110" s="533"/>
      <c r="P110" s="452"/>
      <c r="Q110" s="230"/>
    </row>
    <row r="111" spans="1:17" ht="15.75" customHeight="1">
      <c r="A111" s="495"/>
      <c r="B111" s="497" t="s">
        <v>55</v>
      </c>
      <c r="C111" s="476"/>
      <c r="D111" s="52"/>
      <c r="E111" s="52"/>
      <c r="F111" s="510"/>
      <c r="G111" s="536"/>
      <c r="H111" s="537"/>
      <c r="I111" s="537"/>
      <c r="J111" s="537"/>
      <c r="K111" s="530"/>
      <c r="L111" s="454"/>
      <c r="M111" s="533"/>
      <c r="N111" s="533"/>
      <c r="O111" s="533"/>
      <c r="P111" s="452"/>
      <c r="Q111" s="230"/>
    </row>
    <row r="112" spans="1:17" ht="15.75" customHeight="1">
      <c r="A112" s="503"/>
      <c r="B112" s="506" t="s">
        <v>68</v>
      </c>
      <c r="C112" s="501"/>
      <c r="D112" s="52"/>
      <c r="E112" s="52"/>
      <c r="F112" s="510"/>
      <c r="G112" s="536"/>
      <c r="H112" s="530"/>
      <c r="I112" s="530"/>
      <c r="J112" s="530"/>
      <c r="K112" s="530"/>
      <c r="L112" s="454"/>
      <c r="M112" s="452"/>
      <c r="N112" s="452"/>
      <c r="O112" s="452"/>
      <c r="P112" s="452"/>
      <c r="Q112" s="230"/>
    </row>
    <row r="113" spans="1:17" ht="15.75" customHeight="1">
      <c r="A113" s="495">
        <v>15</v>
      </c>
      <c r="B113" s="507" t="s">
        <v>69</v>
      </c>
      <c r="C113" s="501">
        <v>4902529</v>
      </c>
      <c r="D113" s="48" t="s">
        <v>13</v>
      </c>
      <c r="E113" s="49" t="s">
        <v>363</v>
      </c>
      <c r="F113" s="510">
        <v>-500</v>
      </c>
      <c r="G113" s="451">
        <v>3440</v>
      </c>
      <c r="H113" s="452">
        <v>3440</v>
      </c>
      <c r="I113" s="530">
        <f>G113-H113</f>
        <v>0</v>
      </c>
      <c r="J113" s="530">
        <f>$F113*I113</f>
        <v>0</v>
      </c>
      <c r="K113" s="530">
        <f>J113/1000000</f>
        <v>0</v>
      </c>
      <c r="L113" s="451">
        <v>28040</v>
      </c>
      <c r="M113" s="452">
        <v>27689</v>
      </c>
      <c r="N113" s="452">
        <f>L113-M113</f>
        <v>351</v>
      </c>
      <c r="O113" s="452">
        <f>$F113*N113</f>
        <v>-175500</v>
      </c>
      <c r="P113" s="452">
        <f>O113/1000000</f>
        <v>-0.1755</v>
      </c>
      <c r="Q113" s="184"/>
    </row>
    <row r="114" spans="1:17" ht="15.75" customHeight="1">
      <c r="A114" s="495">
        <v>16</v>
      </c>
      <c r="B114" s="507" t="s">
        <v>70</v>
      </c>
      <c r="C114" s="501">
        <v>4902530</v>
      </c>
      <c r="D114" s="48" t="s">
        <v>13</v>
      </c>
      <c r="E114" s="49" t="s">
        <v>363</v>
      </c>
      <c r="F114" s="510">
        <v>-500</v>
      </c>
      <c r="G114" s="451">
        <v>3187</v>
      </c>
      <c r="H114" s="452">
        <v>3187</v>
      </c>
      <c r="I114" s="530">
        <f aca="true" t="shared" si="24" ref="I114:I126">G114-H114</f>
        <v>0</v>
      </c>
      <c r="J114" s="530">
        <f aca="true" t="shared" si="25" ref="J114:J130">$F114*I114</f>
        <v>0</v>
      </c>
      <c r="K114" s="530">
        <f aca="true" t="shared" si="26" ref="K114:K130">J114/1000000</f>
        <v>0</v>
      </c>
      <c r="L114" s="451">
        <v>19531</v>
      </c>
      <c r="M114" s="452">
        <v>19135</v>
      </c>
      <c r="N114" s="452">
        <f aca="true" t="shared" si="27" ref="N114:N126">L114-M114</f>
        <v>396</v>
      </c>
      <c r="O114" s="452">
        <f aca="true" t="shared" si="28" ref="O114:O130">$F114*N114</f>
        <v>-198000</v>
      </c>
      <c r="P114" s="452">
        <f aca="true" t="shared" si="29" ref="P114:P130">O114/1000000</f>
        <v>-0.198</v>
      </c>
      <c r="Q114" s="184"/>
    </row>
    <row r="115" spans="1:17" ht="15.75" customHeight="1">
      <c r="A115" s="495">
        <v>17</v>
      </c>
      <c r="B115" s="507" t="s">
        <v>71</v>
      </c>
      <c r="C115" s="501">
        <v>4902531</v>
      </c>
      <c r="D115" s="48" t="s">
        <v>13</v>
      </c>
      <c r="E115" s="49" t="s">
        <v>363</v>
      </c>
      <c r="F115" s="510">
        <v>-500</v>
      </c>
      <c r="G115" s="451">
        <v>3232</v>
      </c>
      <c r="H115" s="452">
        <v>3232</v>
      </c>
      <c r="I115" s="530">
        <f t="shared" si="24"/>
        <v>0</v>
      </c>
      <c r="J115" s="530">
        <f t="shared" si="25"/>
        <v>0</v>
      </c>
      <c r="K115" s="530">
        <f t="shared" si="26"/>
        <v>0</v>
      </c>
      <c r="L115" s="451">
        <v>13187</v>
      </c>
      <c r="M115" s="452">
        <v>12883</v>
      </c>
      <c r="N115" s="452">
        <f t="shared" si="27"/>
        <v>304</v>
      </c>
      <c r="O115" s="452">
        <f t="shared" si="28"/>
        <v>-152000</v>
      </c>
      <c r="P115" s="452">
        <f t="shared" si="29"/>
        <v>-0.152</v>
      </c>
      <c r="Q115" s="184"/>
    </row>
    <row r="116" spans="1:17" ht="15.75" customHeight="1">
      <c r="A116" s="495">
        <v>18</v>
      </c>
      <c r="B116" s="507" t="s">
        <v>72</v>
      </c>
      <c r="C116" s="501">
        <v>4902532</v>
      </c>
      <c r="D116" s="48" t="s">
        <v>13</v>
      </c>
      <c r="E116" s="49" t="s">
        <v>363</v>
      </c>
      <c r="F116" s="510">
        <v>-500</v>
      </c>
      <c r="G116" s="451">
        <v>3182</v>
      </c>
      <c r="H116" s="452">
        <v>3182</v>
      </c>
      <c r="I116" s="530">
        <f t="shared" si="24"/>
        <v>0</v>
      </c>
      <c r="J116" s="530">
        <f t="shared" si="25"/>
        <v>0</v>
      </c>
      <c r="K116" s="530">
        <f t="shared" si="26"/>
        <v>0</v>
      </c>
      <c r="L116" s="451">
        <v>15054</v>
      </c>
      <c r="M116" s="452">
        <v>14701</v>
      </c>
      <c r="N116" s="452">
        <f t="shared" si="27"/>
        <v>353</v>
      </c>
      <c r="O116" s="452">
        <f t="shared" si="28"/>
        <v>-176500</v>
      </c>
      <c r="P116" s="452">
        <f t="shared" si="29"/>
        <v>-0.1765</v>
      </c>
      <c r="Q116" s="184"/>
    </row>
    <row r="117" spans="1:17" ht="15.75" customHeight="1">
      <c r="A117" s="495"/>
      <c r="B117" s="506" t="s">
        <v>35</v>
      </c>
      <c r="C117" s="501"/>
      <c r="D117" s="52"/>
      <c r="E117" s="52"/>
      <c r="F117" s="510"/>
      <c r="G117" s="536"/>
      <c r="H117" s="530"/>
      <c r="I117" s="530"/>
      <c r="J117" s="530"/>
      <c r="K117" s="530"/>
      <c r="L117" s="451"/>
      <c r="M117" s="452"/>
      <c r="N117" s="452"/>
      <c r="O117" s="452"/>
      <c r="P117" s="452"/>
      <c r="Q117" s="184"/>
    </row>
    <row r="118" spans="1:17" ht="15.75" customHeight="1">
      <c r="A118" s="495">
        <v>19</v>
      </c>
      <c r="B118" s="508" t="s">
        <v>73</v>
      </c>
      <c r="C118" s="509">
        <v>4864807</v>
      </c>
      <c r="D118" s="48" t="s">
        <v>13</v>
      </c>
      <c r="E118" s="49" t="s">
        <v>363</v>
      </c>
      <c r="F118" s="510">
        <v>-100</v>
      </c>
      <c r="G118" s="451">
        <v>90882</v>
      </c>
      <c r="H118" s="452">
        <v>89439</v>
      </c>
      <c r="I118" s="530">
        <f t="shared" si="24"/>
        <v>1443</v>
      </c>
      <c r="J118" s="530">
        <f t="shared" si="25"/>
        <v>-144300</v>
      </c>
      <c r="K118" s="530">
        <f t="shared" si="26"/>
        <v>-0.1443</v>
      </c>
      <c r="L118" s="451">
        <v>26549</v>
      </c>
      <c r="M118" s="452">
        <v>26267</v>
      </c>
      <c r="N118" s="452">
        <f t="shared" si="27"/>
        <v>282</v>
      </c>
      <c r="O118" s="452">
        <f t="shared" si="28"/>
        <v>-28200</v>
      </c>
      <c r="P118" s="452">
        <f t="shared" si="29"/>
        <v>-0.0282</v>
      </c>
      <c r="Q118" s="184"/>
    </row>
    <row r="119" spans="1:17" ht="15.75" customHeight="1">
      <c r="A119" s="495">
        <v>20</v>
      </c>
      <c r="B119" s="508" t="s">
        <v>147</v>
      </c>
      <c r="C119" s="509">
        <v>4865086</v>
      </c>
      <c r="D119" s="48" t="s">
        <v>13</v>
      </c>
      <c r="E119" s="49" t="s">
        <v>363</v>
      </c>
      <c r="F119" s="510">
        <v>-100</v>
      </c>
      <c r="G119" s="451">
        <v>9986</v>
      </c>
      <c r="H119" s="452">
        <v>9168</v>
      </c>
      <c r="I119" s="530">
        <f t="shared" si="24"/>
        <v>818</v>
      </c>
      <c r="J119" s="530">
        <f t="shared" si="25"/>
        <v>-81800</v>
      </c>
      <c r="K119" s="530">
        <f t="shared" si="26"/>
        <v>-0.0818</v>
      </c>
      <c r="L119" s="451">
        <v>33164</v>
      </c>
      <c r="M119" s="452">
        <v>32897</v>
      </c>
      <c r="N119" s="452">
        <f t="shared" si="27"/>
        <v>267</v>
      </c>
      <c r="O119" s="452">
        <f t="shared" si="28"/>
        <v>-26700</v>
      </c>
      <c r="P119" s="452">
        <f t="shared" si="29"/>
        <v>-0.0267</v>
      </c>
      <c r="Q119" s="184"/>
    </row>
    <row r="120" spans="1:17" ht="15.75" customHeight="1">
      <c r="A120" s="495"/>
      <c r="B120" s="498" t="s">
        <v>74</v>
      </c>
      <c r="C120" s="501"/>
      <c r="D120" s="48"/>
      <c r="E120" s="48"/>
      <c r="F120" s="510"/>
      <c r="G120" s="536"/>
      <c r="H120" s="530"/>
      <c r="I120" s="530"/>
      <c r="J120" s="530"/>
      <c r="K120" s="530"/>
      <c r="L120" s="451"/>
      <c r="M120" s="452"/>
      <c r="N120" s="452"/>
      <c r="O120" s="452"/>
      <c r="P120" s="452"/>
      <c r="Q120" s="184"/>
    </row>
    <row r="121" spans="1:17" ht="15.75" customHeight="1">
      <c r="A121" s="495">
        <v>21</v>
      </c>
      <c r="B121" s="496" t="s">
        <v>67</v>
      </c>
      <c r="C121" s="501">
        <v>4902535</v>
      </c>
      <c r="D121" s="48" t="s">
        <v>13</v>
      </c>
      <c r="E121" s="49" t="s">
        <v>363</v>
      </c>
      <c r="F121" s="510">
        <v>-100</v>
      </c>
      <c r="G121" s="451">
        <v>999544</v>
      </c>
      <c r="H121" s="452">
        <v>999531</v>
      </c>
      <c r="I121" s="530">
        <f t="shared" si="24"/>
        <v>13</v>
      </c>
      <c r="J121" s="530">
        <f t="shared" si="25"/>
        <v>-1300</v>
      </c>
      <c r="K121" s="530">
        <f t="shared" si="26"/>
        <v>-0.0013</v>
      </c>
      <c r="L121" s="451">
        <v>5371</v>
      </c>
      <c r="M121" s="452">
        <v>5051</v>
      </c>
      <c r="N121" s="452">
        <f t="shared" si="27"/>
        <v>320</v>
      </c>
      <c r="O121" s="452">
        <f t="shared" si="28"/>
        <v>-32000</v>
      </c>
      <c r="P121" s="452">
        <f t="shared" si="29"/>
        <v>-0.032</v>
      </c>
      <c r="Q121" s="184"/>
    </row>
    <row r="122" spans="1:17" ht="15.75" customHeight="1">
      <c r="A122" s="495">
        <v>22</v>
      </c>
      <c r="B122" s="496" t="s">
        <v>75</v>
      </c>
      <c r="C122" s="501">
        <v>4902536</v>
      </c>
      <c r="D122" s="48" t="s">
        <v>13</v>
      </c>
      <c r="E122" s="49" t="s">
        <v>363</v>
      </c>
      <c r="F122" s="510">
        <v>-100</v>
      </c>
      <c r="G122" s="451">
        <v>2429</v>
      </c>
      <c r="H122" s="452">
        <v>2377</v>
      </c>
      <c r="I122" s="530">
        <f t="shared" si="24"/>
        <v>52</v>
      </c>
      <c r="J122" s="530">
        <f t="shared" si="25"/>
        <v>-5200</v>
      </c>
      <c r="K122" s="530">
        <f t="shared" si="26"/>
        <v>-0.0052</v>
      </c>
      <c r="L122" s="451">
        <v>13195</v>
      </c>
      <c r="M122" s="452">
        <v>12749</v>
      </c>
      <c r="N122" s="452">
        <f t="shared" si="27"/>
        <v>446</v>
      </c>
      <c r="O122" s="452">
        <f t="shared" si="28"/>
        <v>-44600</v>
      </c>
      <c r="P122" s="452">
        <f t="shared" si="29"/>
        <v>-0.0446</v>
      </c>
      <c r="Q122" s="184"/>
    </row>
    <row r="123" spans="1:17" ht="15.75" customHeight="1">
      <c r="A123" s="495">
        <v>23</v>
      </c>
      <c r="B123" s="496" t="s">
        <v>88</v>
      </c>
      <c r="C123" s="501">
        <v>4902537</v>
      </c>
      <c r="D123" s="48" t="s">
        <v>13</v>
      </c>
      <c r="E123" s="49" t="s">
        <v>363</v>
      </c>
      <c r="F123" s="510">
        <v>-100</v>
      </c>
      <c r="G123" s="451">
        <v>5895</v>
      </c>
      <c r="H123" s="452">
        <v>5649</v>
      </c>
      <c r="I123" s="530">
        <f t="shared" si="24"/>
        <v>246</v>
      </c>
      <c r="J123" s="530">
        <f t="shared" si="25"/>
        <v>-24600</v>
      </c>
      <c r="K123" s="530">
        <f t="shared" si="26"/>
        <v>-0.0246</v>
      </c>
      <c r="L123" s="451">
        <v>47768</v>
      </c>
      <c r="M123" s="452">
        <v>46718</v>
      </c>
      <c r="N123" s="452">
        <f t="shared" si="27"/>
        <v>1050</v>
      </c>
      <c r="O123" s="452">
        <f t="shared" si="28"/>
        <v>-105000</v>
      </c>
      <c r="P123" s="452">
        <f t="shared" si="29"/>
        <v>-0.105</v>
      </c>
      <c r="Q123" s="184"/>
    </row>
    <row r="124" spans="1:17" ht="15.75" customHeight="1">
      <c r="A124" s="495">
        <v>24</v>
      </c>
      <c r="B124" s="496" t="s">
        <v>76</v>
      </c>
      <c r="C124" s="501">
        <v>4902538</v>
      </c>
      <c r="D124" s="48" t="s">
        <v>13</v>
      </c>
      <c r="E124" s="49" t="s">
        <v>363</v>
      </c>
      <c r="F124" s="510">
        <v>-100</v>
      </c>
      <c r="G124" s="451">
        <v>8169</v>
      </c>
      <c r="H124" s="452">
        <v>8184</v>
      </c>
      <c r="I124" s="530">
        <f t="shared" si="24"/>
        <v>-15</v>
      </c>
      <c r="J124" s="530">
        <f t="shared" si="25"/>
        <v>1500</v>
      </c>
      <c r="K124" s="530">
        <f t="shared" si="26"/>
        <v>0.0015</v>
      </c>
      <c r="L124" s="451">
        <v>19040</v>
      </c>
      <c r="M124" s="452">
        <v>19054</v>
      </c>
      <c r="N124" s="452">
        <f t="shared" si="27"/>
        <v>-14</v>
      </c>
      <c r="O124" s="452">
        <f t="shared" si="28"/>
        <v>1400</v>
      </c>
      <c r="P124" s="452">
        <f t="shared" si="29"/>
        <v>0.0014</v>
      </c>
      <c r="Q124" s="184"/>
    </row>
    <row r="125" spans="1:17" ht="15.75" customHeight="1">
      <c r="A125" s="495">
        <v>25</v>
      </c>
      <c r="B125" s="496" t="s">
        <v>77</v>
      </c>
      <c r="C125" s="501">
        <v>4902539</v>
      </c>
      <c r="D125" s="48" t="s">
        <v>13</v>
      </c>
      <c r="E125" s="49" t="s">
        <v>363</v>
      </c>
      <c r="F125" s="510">
        <v>-100</v>
      </c>
      <c r="G125" s="451">
        <v>999713</v>
      </c>
      <c r="H125" s="452">
        <v>999703</v>
      </c>
      <c r="I125" s="530">
        <f t="shared" si="24"/>
        <v>10</v>
      </c>
      <c r="J125" s="530">
        <f t="shared" si="25"/>
        <v>-1000</v>
      </c>
      <c r="K125" s="530">
        <f t="shared" si="26"/>
        <v>-0.001</v>
      </c>
      <c r="L125" s="451">
        <v>253</v>
      </c>
      <c r="M125" s="452">
        <v>251</v>
      </c>
      <c r="N125" s="452">
        <f t="shared" si="27"/>
        <v>2</v>
      </c>
      <c r="O125" s="452">
        <f t="shared" si="28"/>
        <v>-200</v>
      </c>
      <c r="P125" s="452">
        <f t="shared" si="29"/>
        <v>-0.0002</v>
      </c>
      <c r="Q125" s="184"/>
    </row>
    <row r="126" spans="1:17" ht="15.75" customHeight="1">
      <c r="A126" s="495">
        <v>26</v>
      </c>
      <c r="B126" s="496" t="s">
        <v>63</v>
      </c>
      <c r="C126" s="501">
        <v>4902540</v>
      </c>
      <c r="D126" s="48" t="s">
        <v>13</v>
      </c>
      <c r="E126" s="49" t="s">
        <v>363</v>
      </c>
      <c r="F126" s="510">
        <v>-100</v>
      </c>
      <c r="G126" s="451">
        <v>15</v>
      </c>
      <c r="H126" s="452">
        <v>15</v>
      </c>
      <c r="I126" s="530">
        <f t="shared" si="24"/>
        <v>0</v>
      </c>
      <c r="J126" s="530">
        <f t="shared" si="25"/>
        <v>0</v>
      </c>
      <c r="K126" s="530">
        <f t="shared" si="26"/>
        <v>0</v>
      </c>
      <c r="L126" s="451">
        <v>13398</v>
      </c>
      <c r="M126" s="452">
        <v>13398</v>
      </c>
      <c r="N126" s="452">
        <f t="shared" si="27"/>
        <v>0</v>
      </c>
      <c r="O126" s="452">
        <f t="shared" si="28"/>
        <v>0</v>
      </c>
      <c r="P126" s="452">
        <f t="shared" si="29"/>
        <v>0</v>
      </c>
      <c r="Q126" s="184"/>
    </row>
    <row r="127" spans="1:17" ht="15.75" customHeight="1">
      <c r="A127" s="495"/>
      <c r="B127" s="498" t="s">
        <v>78</v>
      </c>
      <c r="C127" s="501"/>
      <c r="D127" s="48"/>
      <c r="E127" s="48"/>
      <c r="F127" s="510"/>
      <c r="G127" s="536"/>
      <c r="H127" s="530"/>
      <c r="I127" s="530"/>
      <c r="J127" s="530"/>
      <c r="K127" s="530"/>
      <c r="L127" s="451"/>
      <c r="M127" s="452"/>
      <c r="N127" s="452"/>
      <c r="O127" s="452"/>
      <c r="P127" s="452"/>
      <c r="Q127" s="184"/>
    </row>
    <row r="128" spans="1:17" ht="15.75" customHeight="1">
      <c r="A128" s="495">
        <v>27</v>
      </c>
      <c r="B128" s="496" t="s">
        <v>79</v>
      </c>
      <c r="C128" s="501">
        <v>4902541</v>
      </c>
      <c r="D128" s="48" t="s">
        <v>13</v>
      </c>
      <c r="E128" s="49" t="s">
        <v>363</v>
      </c>
      <c r="F128" s="510">
        <v>-100</v>
      </c>
      <c r="G128" s="451">
        <v>1309</v>
      </c>
      <c r="H128" s="452">
        <v>1056</v>
      </c>
      <c r="I128" s="530">
        <f>G128-H128</f>
        <v>253</v>
      </c>
      <c r="J128" s="530">
        <f t="shared" si="25"/>
        <v>-25300</v>
      </c>
      <c r="K128" s="530">
        <f t="shared" si="26"/>
        <v>-0.0253</v>
      </c>
      <c r="L128" s="451">
        <v>60014</v>
      </c>
      <c r="M128" s="452">
        <v>58822</v>
      </c>
      <c r="N128" s="452">
        <f>L128-M128</f>
        <v>1192</v>
      </c>
      <c r="O128" s="452">
        <f t="shared" si="28"/>
        <v>-119200</v>
      </c>
      <c r="P128" s="452">
        <f t="shared" si="29"/>
        <v>-0.1192</v>
      </c>
      <c r="Q128" s="184"/>
    </row>
    <row r="129" spans="1:17" ht="15.75" customHeight="1">
      <c r="A129" s="495">
        <v>28</v>
      </c>
      <c r="B129" s="496" t="s">
        <v>80</v>
      </c>
      <c r="C129" s="501">
        <v>4902542</v>
      </c>
      <c r="D129" s="48" t="s">
        <v>13</v>
      </c>
      <c r="E129" s="49" t="s">
        <v>363</v>
      </c>
      <c r="F129" s="510">
        <v>-100</v>
      </c>
      <c r="G129" s="451">
        <v>2510</v>
      </c>
      <c r="H129" s="452">
        <v>2120</v>
      </c>
      <c r="I129" s="530">
        <f>G129-H129</f>
        <v>390</v>
      </c>
      <c r="J129" s="530">
        <f t="shared" si="25"/>
        <v>-39000</v>
      </c>
      <c r="K129" s="530">
        <f t="shared" si="26"/>
        <v>-0.039</v>
      </c>
      <c r="L129" s="451">
        <v>51861</v>
      </c>
      <c r="M129" s="452">
        <v>51316</v>
      </c>
      <c r="N129" s="452">
        <f>L129-M129</f>
        <v>545</v>
      </c>
      <c r="O129" s="452">
        <f t="shared" si="28"/>
        <v>-54500</v>
      </c>
      <c r="P129" s="452">
        <f t="shared" si="29"/>
        <v>-0.0545</v>
      </c>
      <c r="Q129" s="184"/>
    </row>
    <row r="130" spans="1:17" ht="15.75" customHeight="1">
      <c r="A130" s="495">
        <v>29</v>
      </c>
      <c r="B130" s="496" t="s">
        <v>81</v>
      </c>
      <c r="C130" s="501">
        <v>4902543</v>
      </c>
      <c r="D130" s="48" t="s">
        <v>13</v>
      </c>
      <c r="E130" s="49" t="s">
        <v>363</v>
      </c>
      <c r="F130" s="510">
        <v>-100</v>
      </c>
      <c r="G130" s="451">
        <v>3036</v>
      </c>
      <c r="H130" s="452">
        <v>2576</v>
      </c>
      <c r="I130" s="530">
        <f>G130-H130</f>
        <v>460</v>
      </c>
      <c r="J130" s="530">
        <f t="shared" si="25"/>
        <v>-46000</v>
      </c>
      <c r="K130" s="530">
        <f t="shared" si="26"/>
        <v>-0.046</v>
      </c>
      <c r="L130" s="451">
        <v>74513</v>
      </c>
      <c r="M130" s="452">
        <v>73675</v>
      </c>
      <c r="N130" s="452">
        <f>L130-M130</f>
        <v>838</v>
      </c>
      <c r="O130" s="452">
        <f t="shared" si="28"/>
        <v>-83800</v>
      </c>
      <c r="P130" s="452">
        <f t="shared" si="29"/>
        <v>-0.0838</v>
      </c>
      <c r="Q130" s="184"/>
    </row>
    <row r="131" spans="1:17" ht="15.75" customHeight="1" thickBot="1">
      <c r="A131" s="499"/>
      <c r="B131" s="500"/>
      <c r="C131" s="502"/>
      <c r="D131" s="113"/>
      <c r="E131" s="55"/>
      <c r="F131" s="438"/>
      <c r="G131" s="38"/>
      <c r="H131" s="32"/>
      <c r="I131" s="33"/>
      <c r="J131" s="33"/>
      <c r="K131" s="34"/>
      <c r="L131" s="485"/>
      <c r="M131" s="33"/>
      <c r="N131" s="33"/>
      <c r="O131" s="33"/>
      <c r="P131" s="34"/>
      <c r="Q131" s="185"/>
    </row>
    <row r="132" ht="13.5" thickTop="1"/>
    <row r="133" spans="4:16" ht="16.5">
      <c r="D133" s="24"/>
      <c r="K133" s="624">
        <f>SUM(K91:K131)</f>
        <v>-4.24910001</v>
      </c>
      <c r="L133" s="63"/>
      <c r="M133" s="63"/>
      <c r="N133" s="63"/>
      <c r="O133" s="63"/>
      <c r="P133" s="538">
        <f>SUM(P91:P131)</f>
        <v>-2.76340009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7" t="str">
        <f>NDPL!Q1</f>
        <v>JULY-2011</v>
      </c>
      <c r="R136" s="312"/>
    </row>
    <row r="137" ht="13.5" thickBot="1"/>
    <row r="138" spans="1:17" ht="44.25" customHeight="1">
      <c r="A138" s="441"/>
      <c r="B138" s="439" t="s">
        <v>152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80"/>
      <c r="B139" s="361" t="s">
        <v>153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80"/>
      <c r="B140" s="356" t="s">
        <v>265</v>
      </c>
      <c r="C140" s="21"/>
      <c r="D140" s="21"/>
      <c r="E140" s="21"/>
      <c r="F140" s="21"/>
      <c r="G140" s="21"/>
      <c r="H140" s="21"/>
      <c r="I140" s="21"/>
      <c r="J140" s="21"/>
      <c r="K140" s="249">
        <f>K53</f>
        <v>0.8957</v>
      </c>
      <c r="L140" s="249"/>
      <c r="M140" s="249"/>
      <c r="N140" s="249"/>
      <c r="O140" s="249"/>
      <c r="P140" s="249">
        <f>P53</f>
        <v>0.8586000000000027</v>
      </c>
      <c r="Q140" s="61"/>
    </row>
    <row r="141" spans="1:17" ht="19.5" customHeight="1">
      <c r="A141" s="280"/>
      <c r="B141" s="356" t="s">
        <v>266</v>
      </c>
      <c r="C141" s="21"/>
      <c r="D141" s="21"/>
      <c r="E141" s="21"/>
      <c r="F141" s="21"/>
      <c r="G141" s="21"/>
      <c r="H141" s="21"/>
      <c r="I141" s="21"/>
      <c r="J141" s="21"/>
      <c r="K141" s="625">
        <f>K133</f>
        <v>-4.24910001</v>
      </c>
      <c r="L141" s="249"/>
      <c r="M141" s="249"/>
      <c r="N141" s="249"/>
      <c r="O141" s="249"/>
      <c r="P141" s="249">
        <f>P133</f>
        <v>-2.76340009</v>
      </c>
      <c r="Q141" s="61"/>
    </row>
    <row r="142" spans="1:17" ht="19.5" customHeight="1">
      <c r="A142" s="280"/>
      <c r="B142" s="356" t="s">
        <v>154</v>
      </c>
      <c r="C142" s="21"/>
      <c r="D142" s="21"/>
      <c r="E142" s="21"/>
      <c r="F142" s="21"/>
      <c r="G142" s="21"/>
      <c r="H142" s="21"/>
      <c r="I142" s="21"/>
      <c r="J142" s="21"/>
      <c r="K142" s="625">
        <f>'ROHTAK ROAD'!K45</f>
        <v>-0.3806</v>
      </c>
      <c r="L142" s="249"/>
      <c r="M142" s="249"/>
      <c r="N142" s="249"/>
      <c r="O142" s="249"/>
      <c r="P142" s="625">
        <f>'ROHTAK ROAD'!P45</f>
        <v>-0.046700000000000005</v>
      </c>
      <c r="Q142" s="61"/>
    </row>
    <row r="143" spans="1:17" ht="19.5" customHeight="1">
      <c r="A143" s="280"/>
      <c r="B143" s="356" t="s">
        <v>155</v>
      </c>
      <c r="C143" s="21"/>
      <c r="D143" s="21"/>
      <c r="E143" s="21"/>
      <c r="F143" s="21"/>
      <c r="G143" s="21"/>
      <c r="H143" s="21"/>
      <c r="I143" s="21"/>
      <c r="J143" s="21"/>
      <c r="K143" s="625">
        <f>SUM(K140:K142)</f>
        <v>-3.73400001</v>
      </c>
      <c r="L143" s="249"/>
      <c r="M143" s="249"/>
      <c r="N143" s="249"/>
      <c r="O143" s="249"/>
      <c r="P143" s="625">
        <f>SUM(P140:P142)</f>
        <v>-1.9515000899999975</v>
      </c>
      <c r="Q143" s="61"/>
    </row>
    <row r="144" spans="1:17" ht="19.5" customHeight="1">
      <c r="A144" s="280"/>
      <c r="B144" s="361" t="s">
        <v>156</v>
      </c>
      <c r="C144" s="21"/>
      <c r="D144" s="21"/>
      <c r="E144" s="21"/>
      <c r="F144" s="21"/>
      <c r="G144" s="21"/>
      <c r="H144" s="21"/>
      <c r="I144" s="21"/>
      <c r="J144" s="21"/>
      <c r="K144" s="249"/>
      <c r="L144" s="249"/>
      <c r="M144" s="249"/>
      <c r="N144" s="249"/>
      <c r="O144" s="249"/>
      <c r="P144" s="249"/>
      <c r="Q144" s="61"/>
    </row>
    <row r="145" spans="1:17" ht="19.5" customHeight="1">
      <c r="A145" s="280"/>
      <c r="B145" s="356" t="s">
        <v>267</v>
      </c>
      <c r="C145" s="21"/>
      <c r="D145" s="21"/>
      <c r="E145" s="21"/>
      <c r="F145" s="21"/>
      <c r="G145" s="21"/>
      <c r="H145" s="21"/>
      <c r="I145" s="21"/>
      <c r="J145" s="21"/>
      <c r="K145" s="249">
        <f>K83</f>
        <v>3.2449999999999997</v>
      </c>
      <c r="L145" s="249"/>
      <c r="M145" s="249"/>
      <c r="N145" s="249"/>
      <c r="O145" s="249"/>
      <c r="P145" s="249">
        <f>P83</f>
        <v>5.995000000000001</v>
      </c>
      <c r="Q145" s="61"/>
    </row>
    <row r="146" spans="1:17" ht="19.5" customHeight="1" thickBot="1">
      <c r="A146" s="281"/>
      <c r="B146" s="440" t="s">
        <v>157</v>
      </c>
      <c r="C146" s="62"/>
      <c r="D146" s="62"/>
      <c r="E146" s="62"/>
      <c r="F146" s="62"/>
      <c r="G146" s="62"/>
      <c r="H146" s="62"/>
      <c r="I146" s="62"/>
      <c r="J146" s="62"/>
      <c r="K146" s="626">
        <f>SUM(K143:K145)</f>
        <v>-0.48900001000000026</v>
      </c>
      <c r="L146" s="247"/>
      <c r="M146" s="247"/>
      <c r="N146" s="247"/>
      <c r="O146" s="247"/>
      <c r="P146" s="246">
        <f>SUM(P143:P145)</f>
        <v>4.043499910000003</v>
      </c>
      <c r="Q146" s="248"/>
    </row>
    <row r="147" ht="12.75">
      <c r="A147" s="280"/>
    </row>
    <row r="148" ht="12.75">
      <c r="A148" s="280"/>
    </row>
    <row r="149" ht="12.75">
      <c r="A149" s="280"/>
    </row>
    <row r="150" ht="13.5" thickBot="1">
      <c r="A150" s="281"/>
    </row>
    <row r="151" spans="1:17" ht="12.75">
      <c r="A151" s="274"/>
      <c r="B151" s="275"/>
      <c r="C151" s="275"/>
      <c r="D151" s="275"/>
      <c r="E151" s="275"/>
      <c r="F151" s="275"/>
      <c r="G151" s="275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2" t="s">
        <v>344</v>
      </c>
      <c r="B152" s="266"/>
      <c r="C152" s="266"/>
      <c r="D152" s="266"/>
      <c r="E152" s="266"/>
      <c r="F152" s="266"/>
      <c r="G152" s="266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6"/>
      <c r="B153" s="266"/>
      <c r="C153" s="266"/>
      <c r="D153" s="266"/>
      <c r="E153" s="266"/>
      <c r="F153" s="266"/>
      <c r="G153" s="266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78"/>
      <c r="C154" s="278"/>
      <c r="D154" s="278"/>
      <c r="E154" s="278"/>
      <c r="F154" s="278"/>
      <c r="G154" s="278"/>
      <c r="H154" s="21"/>
      <c r="I154" s="21"/>
      <c r="J154" s="21"/>
      <c r="K154" s="304" t="s">
        <v>356</v>
      </c>
      <c r="L154" s="21"/>
      <c r="M154" s="21"/>
      <c r="N154" s="21"/>
      <c r="O154" s="21"/>
      <c r="P154" s="304" t="s">
        <v>357</v>
      </c>
      <c r="Q154" s="61"/>
    </row>
    <row r="155" spans="1:17" ht="12.75">
      <c r="A155" s="279"/>
      <c r="B155" s="163"/>
      <c r="C155" s="163"/>
      <c r="D155" s="163"/>
      <c r="E155" s="163"/>
      <c r="F155" s="163"/>
      <c r="G155" s="163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79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3" t="s">
        <v>347</v>
      </c>
      <c r="B157" s="267"/>
      <c r="C157" s="267"/>
      <c r="D157" s="268"/>
      <c r="E157" s="268"/>
      <c r="F157" s="269"/>
      <c r="G157" s="268"/>
      <c r="H157" s="21"/>
      <c r="I157" s="21"/>
      <c r="J157" s="21"/>
      <c r="K157" s="540">
        <f>K146</f>
        <v>-0.48900001000000026</v>
      </c>
      <c r="L157" s="268" t="s">
        <v>345</v>
      </c>
      <c r="M157" s="21"/>
      <c r="N157" s="21"/>
      <c r="O157" s="21"/>
      <c r="P157" s="540">
        <f>P146</f>
        <v>4.043499910000003</v>
      </c>
      <c r="Q157" s="290" t="s">
        <v>345</v>
      </c>
    </row>
    <row r="158" spans="1:17" ht="18">
      <c r="A158" s="284"/>
      <c r="B158" s="270"/>
      <c r="C158" s="270"/>
      <c r="D158" s="266"/>
      <c r="E158" s="266"/>
      <c r="F158" s="271"/>
      <c r="G158" s="266"/>
      <c r="H158" s="21"/>
      <c r="I158" s="21"/>
      <c r="J158" s="21"/>
      <c r="K158" s="541"/>
      <c r="L158" s="266"/>
      <c r="M158" s="21"/>
      <c r="N158" s="21"/>
      <c r="O158" s="21"/>
      <c r="P158" s="541"/>
      <c r="Q158" s="291"/>
    </row>
    <row r="159" spans="1:17" ht="18">
      <c r="A159" s="285" t="s">
        <v>346</v>
      </c>
      <c r="B159" s="272"/>
      <c r="C159" s="53"/>
      <c r="D159" s="266"/>
      <c r="E159" s="266"/>
      <c r="F159" s="273"/>
      <c r="G159" s="268"/>
      <c r="H159" s="21"/>
      <c r="I159" s="21"/>
      <c r="J159" s="21"/>
      <c r="K159" s="541">
        <f>-'STEPPED UP GENCO'!K48</f>
        <v>0.0709944196</v>
      </c>
      <c r="L159" s="268" t="s">
        <v>345</v>
      </c>
      <c r="M159" s="21"/>
      <c r="N159" s="21"/>
      <c r="O159" s="21"/>
      <c r="P159" s="541">
        <f>-'STEPPED UP GENCO'!P48</f>
        <v>0.802493082</v>
      </c>
      <c r="Q159" s="290" t="s">
        <v>345</v>
      </c>
    </row>
    <row r="160" spans="1:17" ht="12.75">
      <c r="A160" s="28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80"/>
      <c r="B163" s="21"/>
      <c r="C163" s="21"/>
      <c r="D163" s="21"/>
      <c r="E163" s="21"/>
      <c r="F163" s="21"/>
      <c r="G163" s="21"/>
      <c r="H163" s="267"/>
      <c r="I163" s="267"/>
      <c r="J163" s="286" t="s">
        <v>348</v>
      </c>
      <c r="K163" s="483">
        <f>SUM(K157:K162)</f>
        <v>-0.4180055904000003</v>
      </c>
      <c r="L163" s="286" t="s">
        <v>345</v>
      </c>
      <c r="M163" s="163"/>
      <c r="N163" s="21"/>
      <c r="O163" s="21"/>
      <c r="P163" s="483">
        <f>SUM(P157:P162)</f>
        <v>4.845992992000003</v>
      </c>
      <c r="Q163" s="513" t="s">
        <v>345</v>
      </c>
    </row>
    <row r="164" spans="1:17" ht="13.5" thickBot="1">
      <c r="A164" s="28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89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5"/>
  <sheetViews>
    <sheetView view="pageBreakPreview" zoomScale="55" zoomScaleNormal="70" zoomScaleSheetLayoutView="55" workbookViewId="0" topLeftCell="A142">
      <selection activeCell="N168" sqref="N168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3" t="str">
        <f>NDPL!$Q$1</f>
        <v>JULY-2011</v>
      </c>
      <c r="Q1" s="553"/>
    </row>
    <row r="2" ht="12.75">
      <c r="A2" s="18" t="s">
        <v>254</v>
      </c>
    </row>
    <row r="3" ht="23.25">
      <c r="A3" s="542" t="s">
        <v>158</v>
      </c>
    </row>
    <row r="4" spans="1:16" ht="24" thickBot="1">
      <c r="A4" s="543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1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8"/>
      <c r="B7" s="359" t="s">
        <v>159</v>
      </c>
      <c r="C7" s="360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1">
        <v>1</v>
      </c>
      <c r="B8" s="396" t="s">
        <v>160</v>
      </c>
      <c r="C8" s="397">
        <v>4865180</v>
      </c>
      <c r="D8" s="155" t="s">
        <v>13</v>
      </c>
      <c r="E8" s="119" t="s">
        <v>363</v>
      </c>
      <c r="F8" s="409">
        <v>1000</v>
      </c>
      <c r="G8" s="451">
        <v>999233</v>
      </c>
      <c r="H8" s="452">
        <v>999216</v>
      </c>
      <c r="I8" s="417">
        <f>G8-H8</f>
        <v>17</v>
      </c>
      <c r="J8" s="417">
        <f>$F8*I8</f>
        <v>17000</v>
      </c>
      <c r="K8" s="417">
        <f aca="true" t="shared" si="0" ref="K8:K76">J8/1000000</f>
        <v>0.017</v>
      </c>
      <c r="L8" s="451">
        <v>11474</v>
      </c>
      <c r="M8" s="452">
        <v>11621</v>
      </c>
      <c r="N8" s="417">
        <f>L8-M8</f>
        <v>-147</v>
      </c>
      <c r="O8" s="417">
        <f>$F8*N8</f>
        <v>-147000</v>
      </c>
      <c r="P8" s="417">
        <f aca="true" t="shared" si="1" ref="P8:P76">O8/1000000</f>
        <v>-0.147</v>
      </c>
      <c r="Q8" s="405"/>
    </row>
    <row r="9" spans="1:17" ht="22.5" customHeight="1">
      <c r="A9" s="331">
        <v>2</v>
      </c>
      <c r="B9" s="396" t="s">
        <v>161</v>
      </c>
      <c r="C9" s="397">
        <v>4865095</v>
      </c>
      <c r="D9" s="155" t="s">
        <v>13</v>
      </c>
      <c r="E9" s="119" t="s">
        <v>363</v>
      </c>
      <c r="F9" s="409">
        <v>100</v>
      </c>
      <c r="G9" s="451">
        <v>993035</v>
      </c>
      <c r="H9" s="452">
        <v>994086</v>
      </c>
      <c r="I9" s="417">
        <f aca="true" t="shared" si="2" ref="I9:I76">G9-H9</f>
        <v>-1051</v>
      </c>
      <c r="J9" s="417">
        <f aca="true" t="shared" si="3" ref="J9:J76">$F9*I9</f>
        <v>-105100</v>
      </c>
      <c r="K9" s="417">
        <f t="shared" si="0"/>
        <v>-0.1051</v>
      </c>
      <c r="L9" s="451">
        <v>677836</v>
      </c>
      <c r="M9" s="452">
        <v>677884</v>
      </c>
      <c r="N9" s="417">
        <f aca="true" t="shared" si="4" ref="N9:N76">L9-M9</f>
        <v>-48</v>
      </c>
      <c r="O9" s="417">
        <f aca="true" t="shared" si="5" ref="O9:O76">$F9*N9</f>
        <v>-4800</v>
      </c>
      <c r="P9" s="417">
        <f t="shared" si="1"/>
        <v>-0.0048</v>
      </c>
      <c r="Q9" s="405"/>
    </row>
    <row r="10" spans="1:17" ht="22.5" customHeight="1">
      <c r="A10" s="331">
        <v>3</v>
      </c>
      <c r="B10" s="396" t="s">
        <v>162</v>
      </c>
      <c r="C10" s="397">
        <v>4865166</v>
      </c>
      <c r="D10" s="155" t="s">
        <v>13</v>
      </c>
      <c r="E10" s="119" t="s">
        <v>363</v>
      </c>
      <c r="F10" s="409">
        <v>1000</v>
      </c>
      <c r="G10" s="451">
        <v>5030</v>
      </c>
      <c r="H10" s="452">
        <v>5030</v>
      </c>
      <c r="I10" s="417">
        <f t="shared" si="2"/>
        <v>0</v>
      </c>
      <c r="J10" s="417">
        <f t="shared" si="3"/>
        <v>0</v>
      </c>
      <c r="K10" s="417">
        <f t="shared" si="0"/>
        <v>0</v>
      </c>
      <c r="L10" s="451">
        <v>45240</v>
      </c>
      <c r="M10" s="452">
        <v>45094</v>
      </c>
      <c r="N10" s="417">
        <f t="shared" si="4"/>
        <v>146</v>
      </c>
      <c r="O10" s="417">
        <f t="shared" si="5"/>
        <v>146000</v>
      </c>
      <c r="P10" s="417">
        <f t="shared" si="1"/>
        <v>0.146</v>
      </c>
      <c r="Q10" s="405"/>
    </row>
    <row r="11" spans="1:17" ht="22.5" customHeight="1">
      <c r="A11" s="331">
        <v>4</v>
      </c>
      <c r="B11" s="396" t="s">
        <v>163</v>
      </c>
      <c r="C11" s="397">
        <v>4865151</v>
      </c>
      <c r="D11" s="155" t="s">
        <v>13</v>
      </c>
      <c r="E11" s="119" t="s">
        <v>363</v>
      </c>
      <c r="F11" s="409">
        <v>1000</v>
      </c>
      <c r="G11" s="451">
        <v>10178</v>
      </c>
      <c r="H11" s="452">
        <v>9968</v>
      </c>
      <c r="I11" s="417">
        <f>G11-H11</f>
        <v>210</v>
      </c>
      <c r="J11" s="417">
        <f t="shared" si="3"/>
        <v>210000</v>
      </c>
      <c r="K11" s="417">
        <f t="shared" si="0"/>
        <v>0.21</v>
      </c>
      <c r="L11" s="451">
        <v>561</v>
      </c>
      <c r="M11" s="452">
        <v>610</v>
      </c>
      <c r="N11" s="417">
        <f>L11-M11</f>
        <v>-49</v>
      </c>
      <c r="O11" s="417">
        <f t="shared" si="5"/>
        <v>-49000</v>
      </c>
      <c r="P11" s="417">
        <f t="shared" si="1"/>
        <v>-0.049</v>
      </c>
      <c r="Q11" s="599"/>
    </row>
    <row r="12" spans="1:17" ht="22.5" customHeight="1">
      <c r="A12" s="331">
        <v>5</v>
      </c>
      <c r="B12" s="396" t="s">
        <v>164</v>
      </c>
      <c r="C12" s="397">
        <v>4865152</v>
      </c>
      <c r="D12" s="155" t="s">
        <v>13</v>
      </c>
      <c r="E12" s="119" t="s">
        <v>363</v>
      </c>
      <c r="F12" s="409">
        <v>300</v>
      </c>
      <c r="G12" s="451">
        <v>1508</v>
      </c>
      <c r="H12" s="452">
        <v>1155</v>
      </c>
      <c r="I12" s="417">
        <f>G12-H12</f>
        <v>353</v>
      </c>
      <c r="J12" s="417">
        <f t="shared" si="3"/>
        <v>105900</v>
      </c>
      <c r="K12" s="417">
        <f t="shared" si="0"/>
        <v>0.1059</v>
      </c>
      <c r="L12" s="451">
        <v>33</v>
      </c>
      <c r="M12" s="452">
        <v>447</v>
      </c>
      <c r="N12" s="417">
        <f>L12-M12</f>
        <v>-414</v>
      </c>
      <c r="O12" s="417">
        <f t="shared" si="5"/>
        <v>-124200</v>
      </c>
      <c r="P12" s="417">
        <f t="shared" si="1"/>
        <v>-0.1242</v>
      </c>
      <c r="Q12" s="558"/>
    </row>
    <row r="13" spans="1:17" ht="22.5" customHeight="1">
      <c r="A13" s="331">
        <v>6</v>
      </c>
      <c r="B13" s="396" t="s">
        <v>165</v>
      </c>
      <c r="C13" s="397">
        <v>4865096</v>
      </c>
      <c r="D13" s="155" t="s">
        <v>13</v>
      </c>
      <c r="E13" s="119" t="s">
        <v>363</v>
      </c>
      <c r="F13" s="409">
        <v>100</v>
      </c>
      <c r="G13" s="451">
        <v>6943</v>
      </c>
      <c r="H13" s="452">
        <v>6196</v>
      </c>
      <c r="I13" s="417">
        <f t="shared" si="2"/>
        <v>747</v>
      </c>
      <c r="J13" s="417">
        <f t="shared" si="3"/>
        <v>74700</v>
      </c>
      <c r="K13" s="417">
        <f t="shared" si="0"/>
        <v>0.0747</v>
      </c>
      <c r="L13" s="451">
        <v>83350</v>
      </c>
      <c r="M13" s="452">
        <v>81280</v>
      </c>
      <c r="N13" s="417">
        <f t="shared" si="4"/>
        <v>2070</v>
      </c>
      <c r="O13" s="417">
        <f t="shared" si="5"/>
        <v>207000</v>
      </c>
      <c r="P13" s="417">
        <f t="shared" si="1"/>
        <v>0.207</v>
      </c>
      <c r="Q13" s="405"/>
    </row>
    <row r="14" spans="1:17" ht="22.5" customHeight="1">
      <c r="A14" s="331">
        <v>7</v>
      </c>
      <c r="B14" s="396" t="s">
        <v>166</v>
      </c>
      <c r="C14" s="397">
        <v>4865097</v>
      </c>
      <c r="D14" s="155" t="s">
        <v>13</v>
      </c>
      <c r="E14" s="119" t="s">
        <v>363</v>
      </c>
      <c r="F14" s="409">
        <v>100</v>
      </c>
      <c r="G14" s="451">
        <v>34369</v>
      </c>
      <c r="H14" s="452">
        <v>32618</v>
      </c>
      <c r="I14" s="417">
        <f t="shared" si="2"/>
        <v>1751</v>
      </c>
      <c r="J14" s="417">
        <f t="shared" si="3"/>
        <v>175100</v>
      </c>
      <c r="K14" s="417">
        <f t="shared" si="0"/>
        <v>0.1751</v>
      </c>
      <c r="L14" s="451">
        <v>268836</v>
      </c>
      <c r="M14" s="452">
        <v>268640</v>
      </c>
      <c r="N14" s="417">
        <f t="shared" si="4"/>
        <v>196</v>
      </c>
      <c r="O14" s="417">
        <f t="shared" si="5"/>
        <v>19600</v>
      </c>
      <c r="P14" s="417">
        <f t="shared" si="1"/>
        <v>0.0196</v>
      </c>
      <c r="Q14" s="405"/>
    </row>
    <row r="15" spans="1:17" ht="22.5" customHeight="1">
      <c r="A15" s="331">
        <v>8</v>
      </c>
      <c r="B15" s="396" t="s">
        <v>167</v>
      </c>
      <c r="C15" s="397">
        <v>4864789</v>
      </c>
      <c r="D15" s="155" t="s">
        <v>13</v>
      </c>
      <c r="E15" s="119" t="s">
        <v>363</v>
      </c>
      <c r="F15" s="409">
        <v>100</v>
      </c>
      <c r="G15" s="451">
        <v>4312</v>
      </c>
      <c r="H15" s="452">
        <v>2509</v>
      </c>
      <c r="I15" s="417">
        <f t="shared" si="2"/>
        <v>1803</v>
      </c>
      <c r="J15" s="417">
        <f t="shared" si="3"/>
        <v>180300</v>
      </c>
      <c r="K15" s="417">
        <f t="shared" si="0"/>
        <v>0.1803</v>
      </c>
      <c r="L15" s="451">
        <v>338967</v>
      </c>
      <c r="M15" s="452">
        <v>336308</v>
      </c>
      <c r="N15" s="417">
        <f t="shared" si="4"/>
        <v>2659</v>
      </c>
      <c r="O15" s="417">
        <f t="shared" si="5"/>
        <v>265900</v>
      </c>
      <c r="P15" s="417">
        <f t="shared" si="1"/>
        <v>0.2659</v>
      </c>
      <c r="Q15" s="405"/>
    </row>
    <row r="16" spans="1:17" ht="22.5" customHeight="1">
      <c r="A16" s="331">
        <v>9</v>
      </c>
      <c r="B16" s="396" t="s">
        <v>168</v>
      </c>
      <c r="C16" s="397">
        <v>4865179</v>
      </c>
      <c r="D16" s="155" t="s">
        <v>13</v>
      </c>
      <c r="E16" s="119" t="s">
        <v>363</v>
      </c>
      <c r="F16" s="409">
        <v>1000</v>
      </c>
      <c r="G16" s="451">
        <v>999882</v>
      </c>
      <c r="H16" s="452">
        <v>999884</v>
      </c>
      <c r="I16" s="417">
        <f t="shared" si="2"/>
        <v>-2</v>
      </c>
      <c r="J16" s="417">
        <f t="shared" si="3"/>
        <v>-2000</v>
      </c>
      <c r="K16" s="417">
        <f t="shared" si="0"/>
        <v>-0.002</v>
      </c>
      <c r="L16" s="451">
        <v>11159</v>
      </c>
      <c r="M16" s="452">
        <v>11335</v>
      </c>
      <c r="N16" s="417">
        <f t="shared" si="4"/>
        <v>-176</v>
      </c>
      <c r="O16" s="417">
        <f t="shared" si="5"/>
        <v>-176000</v>
      </c>
      <c r="P16" s="417">
        <f t="shared" si="1"/>
        <v>-0.176</v>
      </c>
      <c r="Q16" s="405"/>
    </row>
    <row r="17" spans="1:17" ht="22.5" customHeight="1">
      <c r="A17" s="331"/>
      <c r="B17" s="398" t="s">
        <v>169</v>
      </c>
      <c r="C17" s="397"/>
      <c r="D17" s="155"/>
      <c r="E17" s="155"/>
      <c r="F17" s="409"/>
      <c r="G17" s="633"/>
      <c r="H17" s="632"/>
      <c r="I17" s="417"/>
      <c r="J17" s="417"/>
      <c r="K17" s="420"/>
      <c r="L17" s="418"/>
      <c r="M17" s="417"/>
      <c r="N17" s="417"/>
      <c r="O17" s="417"/>
      <c r="P17" s="420"/>
      <c r="Q17" s="405"/>
    </row>
    <row r="18" spans="1:17" ht="22.5" customHeight="1">
      <c r="A18" s="331">
        <v>10</v>
      </c>
      <c r="B18" s="396" t="s">
        <v>16</v>
      </c>
      <c r="C18" s="397">
        <v>4864973</v>
      </c>
      <c r="D18" s="155" t="s">
        <v>13</v>
      </c>
      <c r="E18" s="119" t="s">
        <v>363</v>
      </c>
      <c r="F18" s="409">
        <v>-1000</v>
      </c>
      <c r="G18" s="451">
        <v>995229</v>
      </c>
      <c r="H18" s="452">
        <v>995087</v>
      </c>
      <c r="I18" s="417">
        <f t="shared" si="2"/>
        <v>142</v>
      </c>
      <c r="J18" s="417">
        <f t="shared" si="3"/>
        <v>-142000</v>
      </c>
      <c r="K18" s="417">
        <f t="shared" si="0"/>
        <v>-0.142</v>
      </c>
      <c r="L18" s="451">
        <v>964151</v>
      </c>
      <c r="M18" s="452">
        <v>964112</v>
      </c>
      <c r="N18" s="417">
        <f t="shared" si="4"/>
        <v>39</v>
      </c>
      <c r="O18" s="417">
        <f t="shared" si="5"/>
        <v>-39000</v>
      </c>
      <c r="P18" s="417">
        <f t="shared" si="1"/>
        <v>-0.039</v>
      </c>
      <c r="Q18" s="405"/>
    </row>
    <row r="19" spans="1:17" ht="22.5" customHeight="1">
      <c r="A19" s="331">
        <v>11</v>
      </c>
      <c r="B19" s="363" t="s">
        <v>17</v>
      </c>
      <c r="C19" s="397">
        <v>4864974</v>
      </c>
      <c r="D19" s="106" t="s">
        <v>13</v>
      </c>
      <c r="E19" s="119" t="s">
        <v>363</v>
      </c>
      <c r="F19" s="409">
        <v>-1000</v>
      </c>
      <c r="G19" s="451">
        <v>993886</v>
      </c>
      <c r="H19" s="452">
        <v>993705</v>
      </c>
      <c r="I19" s="417">
        <f t="shared" si="2"/>
        <v>181</v>
      </c>
      <c r="J19" s="417">
        <f t="shared" si="3"/>
        <v>-181000</v>
      </c>
      <c r="K19" s="417">
        <f t="shared" si="0"/>
        <v>-0.181</v>
      </c>
      <c r="L19" s="451">
        <v>966531</v>
      </c>
      <c r="M19" s="452">
        <v>966539</v>
      </c>
      <c r="N19" s="417">
        <f t="shared" si="4"/>
        <v>-8</v>
      </c>
      <c r="O19" s="417">
        <f t="shared" si="5"/>
        <v>8000</v>
      </c>
      <c r="P19" s="417">
        <f t="shared" si="1"/>
        <v>0.008</v>
      </c>
      <c r="Q19" s="405"/>
    </row>
    <row r="20" spans="1:17" ht="22.5" customHeight="1">
      <c r="A20" s="331">
        <v>12</v>
      </c>
      <c r="B20" s="396" t="s">
        <v>18</v>
      </c>
      <c r="C20" s="397">
        <v>4864975</v>
      </c>
      <c r="D20" s="155" t="s">
        <v>13</v>
      </c>
      <c r="E20" s="119" t="s">
        <v>363</v>
      </c>
      <c r="F20" s="409">
        <v>-1000</v>
      </c>
      <c r="G20" s="451">
        <v>989625</v>
      </c>
      <c r="H20" s="452">
        <v>989613</v>
      </c>
      <c r="I20" s="417">
        <f t="shared" si="2"/>
        <v>12</v>
      </c>
      <c r="J20" s="417">
        <f t="shared" si="3"/>
        <v>-12000</v>
      </c>
      <c r="K20" s="417">
        <f t="shared" si="0"/>
        <v>-0.012</v>
      </c>
      <c r="L20" s="451">
        <v>952277</v>
      </c>
      <c r="M20" s="452">
        <v>953972</v>
      </c>
      <c r="N20" s="417">
        <f t="shared" si="4"/>
        <v>-1695</v>
      </c>
      <c r="O20" s="417">
        <f t="shared" si="5"/>
        <v>1695000</v>
      </c>
      <c r="P20" s="417">
        <f t="shared" si="1"/>
        <v>1.695</v>
      </c>
      <c r="Q20" s="405"/>
    </row>
    <row r="21" spans="1:17" ht="22.5" customHeight="1">
      <c r="A21" s="331">
        <v>13</v>
      </c>
      <c r="B21" s="396" t="s">
        <v>170</v>
      </c>
      <c r="C21" s="397">
        <v>4864976</v>
      </c>
      <c r="D21" s="155" t="s">
        <v>13</v>
      </c>
      <c r="E21" s="119" t="s">
        <v>363</v>
      </c>
      <c r="F21" s="409">
        <v>-1000</v>
      </c>
      <c r="G21" s="451">
        <v>999881</v>
      </c>
      <c r="H21" s="452">
        <v>999777</v>
      </c>
      <c r="I21" s="417">
        <f t="shared" si="2"/>
        <v>104</v>
      </c>
      <c r="J21" s="417">
        <f t="shared" si="3"/>
        <v>-104000</v>
      </c>
      <c r="K21" s="417">
        <f t="shared" si="0"/>
        <v>-0.104</v>
      </c>
      <c r="L21" s="451">
        <v>966912</v>
      </c>
      <c r="M21" s="452">
        <v>967346</v>
      </c>
      <c r="N21" s="417">
        <f t="shared" si="4"/>
        <v>-434</v>
      </c>
      <c r="O21" s="417">
        <f t="shared" si="5"/>
        <v>434000</v>
      </c>
      <c r="P21" s="417">
        <f t="shared" si="1"/>
        <v>0.434</v>
      </c>
      <c r="Q21" s="405"/>
    </row>
    <row r="22" spans="1:17" ht="22.5" customHeight="1">
      <c r="A22" s="331"/>
      <c r="B22" s="398" t="s">
        <v>171</v>
      </c>
      <c r="C22" s="397"/>
      <c r="D22" s="155"/>
      <c r="E22" s="155"/>
      <c r="F22" s="409"/>
      <c r="G22" s="633"/>
      <c r="H22" s="632"/>
      <c r="I22" s="417"/>
      <c r="J22" s="417"/>
      <c r="K22" s="417"/>
      <c r="L22" s="418"/>
      <c r="M22" s="417"/>
      <c r="N22" s="417"/>
      <c r="O22" s="417"/>
      <c r="P22" s="417"/>
      <c r="Q22" s="405"/>
    </row>
    <row r="23" spans="1:17" ht="22.5" customHeight="1">
      <c r="A23" s="331">
        <v>14</v>
      </c>
      <c r="B23" s="396" t="s">
        <v>16</v>
      </c>
      <c r="C23" s="397">
        <v>5128437</v>
      </c>
      <c r="D23" s="155" t="s">
        <v>13</v>
      </c>
      <c r="E23" s="119" t="s">
        <v>363</v>
      </c>
      <c r="F23" s="409">
        <v>-1000</v>
      </c>
      <c r="G23" s="451">
        <v>282</v>
      </c>
      <c r="H23" s="452">
        <v>284</v>
      </c>
      <c r="I23" s="417">
        <f>G23-H23</f>
        <v>-2</v>
      </c>
      <c r="J23" s="417">
        <f t="shared" si="3"/>
        <v>2000</v>
      </c>
      <c r="K23" s="417">
        <f t="shared" si="0"/>
        <v>0.002</v>
      </c>
      <c r="L23" s="451">
        <v>996101</v>
      </c>
      <c r="M23" s="452">
        <v>998655</v>
      </c>
      <c r="N23" s="417">
        <f>L23-M23</f>
        <v>-2554</v>
      </c>
      <c r="O23" s="417">
        <f t="shared" si="5"/>
        <v>2554000</v>
      </c>
      <c r="P23" s="417">
        <f t="shared" si="1"/>
        <v>2.554</v>
      </c>
      <c r="Q23" s="716"/>
    </row>
    <row r="24" spans="1:17" ht="22.5" customHeight="1">
      <c r="A24" s="331">
        <v>15</v>
      </c>
      <c r="B24" s="396" t="s">
        <v>17</v>
      </c>
      <c r="C24" s="397">
        <v>5128439</v>
      </c>
      <c r="D24" s="155" t="s">
        <v>13</v>
      </c>
      <c r="E24" s="119" t="s">
        <v>363</v>
      </c>
      <c r="F24" s="409">
        <v>-1000</v>
      </c>
      <c r="G24" s="451">
        <v>999979</v>
      </c>
      <c r="H24" s="452">
        <v>999977</v>
      </c>
      <c r="I24" s="417">
        <f>G24-H24</f>
        <v>2</v>
      </c>
      <c r="J24" s="417">
        <f t="shared" si="3"/>
        <v>-2000</v>
      </c>
      <c r="K24" s="417">
        <f t="shared" si="0"/>
        <v>-0.002</v>
      </c>
      <c r="L24" s="451">
        <v>997401</v>
      </c>
      <c r="M24" s="452">
        <v>998635</v>
      </c>
      <c r="N24" s="417">
        <f>L24-M24</f>
        <v>-1234</v>
      </c>
      <c r="O24" s="417">
        <f t="shared" si="5"/>
        <v>1234000</v>
      </c>
      <c r="P24" s="417">
        <f t="shared" si="1"/>
        <v>1.234</v>
      </c>
      <c r="Q24" s="716"/>
    </row>
    <row r="25" spans="1:17" ht="22.5" customHeight="1">
      <c r="A25" s="331"/>
      <c r="B25" s="361" t="s">
        <v>172</v>
      </c>
      <c r="C25" s="397"/>
      <c r="D25" s="106"/>
      <c r="E25" s="106"/>
      <c r="F25" s="409"/>
      <c r="G25" s="633"/>
      <c r="H25" s="632"/>
      <c r="I25" s="417"/>
      <c r="J25" s="417"/>
      <c r="K25" s="417"/>
      <c r="L25" s="418"/>
      <c r="M25" s="417"/>
      <c r="N25" s="417"/>
      <c r="O25" s="417"/>
      <c r="P25" s="417"/>
      <c r="Q25" s="405"/>
    </row>
    <row r="26" spans="1:17" ht="22.5" customHeight="1">
      <c r="A26" s="331">
        <v>16</v>
      </c>
      <c r="B26" s="396" t="s">
        <v>16</v>
      </c>
      <c r="C26" s="397">
        <v>4864969</v>
      </c>
      <c r="D26" s="155" t="s">
        <v>13</v>
      </c>
      <c r="E26" s="119" t="s">
        <v>363</v>
      </c>
      <c r="F26" s="409">
        <v>-1000</v>
      </c>
      <c r="G26" s="451">
        <v>38812</v>
      </c>
      <c r="H26" s="452">
        <v>38798</v>
      </c>
      <c r="I26" s="417">
        <f t="shared" si="2"/>
        <v>14</v>
      </c>
      <c r="J26" s="417">
        <f t="shared" si="3"/>
        <v>-14000</v>
      </c>
      <c r="K26" s="417">
        <f t="shared" si="0"/>
        <v>-0.014</v>
      </c>
      <c r="L26" s="451">
        <v>28279</v>
      </c>
      <c r="M26" s="452">
        <v>27936</v>
      </c>
      <c r="N26" s="417">
        <f t="shared" si="4"/>
        <v>343</v>
      </c>
      <c r="O26" s="417">
        <f t="shared" si="5"/>
        <v>-343000</v>
      </c>
      <c r="P26" s="417">
        <f t="shared" si="1"/>
        <v>-0.343</v>
      </c>
      <c r="Q26" s="405"/>
    </row>
    <row r="27" spans="1:17" ht="22.5" customHeight="1">
      <c r="A27" s="331">
        <v>17</v>
      </c>
      <c r="B27" s="396" t="s">
        <v>17</v>
      </c>
      <c r="C27" s="397">
        <v>4864970</v>
      </c>
      <c r="D27" s="155" t="s">
        <v>13</v>
      </c>
      <c r="E27" s="119" t="s">
        <v>363</v>
      </c>
      <c r="F27" s="409">
        <v>-1000</v>
      </c>
      <c r="G27" s="451">
        <v>4638</v>
      </c>
      <c r="H27" s="452">
        <v>4338</v>
      </c>
      <c r="I27" s="417">
        <f t="shared" si="2"/>
        <v>300</v>
      </c>
      <c r="J27" s="417">
        <f t="shared" si="3"/>
        <v>-300000</v>
      </c>
      <c r="K27" s="417">
        <f t="shared" si="0"/>
        <v>-0.3</v>
      </c>
      <c r="L27" s="451">
        <v>12844</v>
      </c>
      <c r="M27" s="452">
        <v>12776</v>
      </c>
      <c r="N27" s="417">
        <f t="shared" si="4"/>
        <v>68</v>
      </c>
      <c r="O27" s="417">
        <f t="shared" si="5"/>
        <v>-68000</v>
      </c>
      <c r="P27" s="417">
        <f t="shared" si="1"/>
        <v>-0.068</v>
      </c>
      <c r="Q27" s="405"/>
    </row>
    <row r="28" spans="1:17" ht="22.5" customHeight="1">
      <c r="A28" s="331">
        <v>18</v>
      </c>
      <c r="B28" s="396" t="s">
        <v>18</v>
      </c>
      <c r="C28" s="397">
        <v>4864971</v>
      </c>
      <c r="D28" s="155" t="s">
        <v>13</v>
      </c>
      <c r="E28" s="119" t="s">
        <v>363</v>
      </c>
      <c r="F28" s="409">
        <v>-1000</v>
      </c>
      <c r="G28" s="451">
        <v>24101</v>
      </c>
      <c r="H28" s="452">
        <v>24068</v>
      </c>
      <c r="I28" s="417">
        <f t="shared" si="2"/>
        <v>33</v>
      </c>
      <c r="J28" s="417">
        <f t="shared" si="3"/>
        <v>-33000</v>
      </c>
      <c r="K28" s="417">
        <f t="shared" si="0"/>
        <v>-0.033</v>
      </c>
      <c r="L28" s="451">
        <v>14649</v>
      </c>
      <c r="M28" s="452">
        <v>14517</v>
      </c>
      <c r="N28" s="417">
        <f t="shared" si="4"/>
        <v>132</v>
      </c>
      <c r="O28" s="417">
        <f t="shared" si="5"/>
        <v>-132000</v>
      </c>
      <c r="P28" s="417">
        <f t="shared" si="1"/>
        <v>-0.132</v>
      </c>
      <c r="Q28" s="405"/>
    </row>
    <row r="29" spans="1:17" ht="22.5" customHeight="1">
      <c r="A29" s="331">
        <v>19</v>
      </c>
      <c r="B29" s="363" t="s">
        <v>170</v>
      </c>
      <c r="C29" s="397">
        <v>4864972</v>
      </c>
      <c r="D29" s="106" t="s">
        <v>13</v>
      </c>
      <c r="E29" s="119" t="s">
        <v>363</v>
      </c>
      <c r="F29" s="409">
        <v>-1000</v>
      </c>
      <c r="G29" s="451">
        <v>12116</v>
      </c>
      <c r="H29" s="452">
        <v>11694</v>
      </c>
      <c r="I29" s="417">
        <f t="shared" si="2"/>
        <v>422</v>
      </c>
      <c r="J29" s="417">
        <f t="shared" si="3"/>
        <v>-422000</v>
      </c>
      <c r="K29" s="417">
        <f t="shared" si="0"/>
        <v>-0.422</v>
      </c>
      <c r="L29" s="451">
        <v>42681</v>
      </c>
      <c r="M29" s="452">
        <v>41641</v>
      </c>
      <c r="N29" s="417">
        <f t="shared" si="4"/>
        <v>1040</v>
      </c>
      <c r="O29" s="417">
        <f t="shared" si="5"/>
        <v>-1040000</v>
      </c>
      <c r="P29" s="417">
        <f t="shared" si="1"/>
        <v>-1.04</v>
      </c>
      <c r="Q29" s="405"/>
    </row>
    <row r="30" spans="1:17" ht="22.5" customHeight="1">
      <c r="A30" s="331"/>
      <c r="B30" s="398" t="s">
        <v>173</v>
      </c>
      <c r="C30" s="397"/>
      <c r="D30" s="155"/>
      <c r="E30" s="155"/>
      <c r="F30" s="409"/>
      <c r="G30" s="633"/>
      <c r="H30" s="632"/>
      <c r="I30" s="417"/>
      <c r="J30" s="417"/>
      <c r="K30" s="417"/>
      <c r="L30" s="418"/>
      <c r="M30" s="417"/>
      <c r="N30" s="417"/>
      <c r="O30" s="417"/>
      <c r="P30" s="417"/>
      <c r="Q30" s="405"/>
    </row>
    <row r="31" spans="1:17" ht="22.5" customHeight="1">
      <c r="A31" s="331"/>
      <c r="B31" s="398" t="s">
        <v>42</v>
      </c>
      <c r="C31" s="397"/>
      <c r="D31" s="155"/>
      <c r="E31" s="155"/>
      <c r="F31" s="409"/>
      <c r="G31" s="633"/>
      <c r="H31" s="632"/>
      <c r="I31" s="417"/>
      <c r="J31" s="417"/>
      <c r="K31" s="417"/>
      <c r="L31" s="418"/>
      <c r="M31" s="417"/>
      <c r="N31" s="417"/>
      <c r="O31" s="417"/>
      <c r="P31" s="417"/>
      <c r="Q31" s="405"/>
    </row>
    <row r="32" spans="1:17" ht="22.5" customHeight="1">
      <c r="A32" s="331">
        <v>20</v>
      </c>
      <c r="B32" s="396" t="s">
        <v>174</v>
      </c>
      <c r="C32" s="397">
        <v>4864954</v>
      </c>
      <c r="D32" s="155" t="s">
        <v>13</v>
      </c>
      <c r="E32" s="119" t="s">
        <v>363</v>
      </c>
      <c r="F32" s="409">
        <v>1000</v>
      </c>
      <c r="G32" s="451">
        <v>4330</v>
      </c>
      <c r="H32" s="452">
        <v>4330</v>
      </c>
      <c r="I32" s="417">
        <f t="shared" si="2"/>
        <v>0</v>
      </c>
      <c r="J32" s="417">
        <f t="shared" si="3"/>
        <v>0</v>
      </c>
      <c r="K32" s="417">
        <f t="shared" si="0"/>
        <v>0</v>
      </c>
      <c r="L32" s="451">
        <v>3697</v>
      </c>
      <c r="M32" s="452">
        <v>3697</v>
      </c>
      <c r="N32" s="417">
        <f t="shared" si="4"/>
        <v>0</v>
      </c>
      <c r="O32" s="417">
        <f t="shared" si="5"/>
        <v>0</v>
      </c>
      <c r="P32" s="417">
        <f t="shared" si="1"/>
        <v>0</v>
      </c>
      <c r="Q32" s="405"/>
    </row>
    <row r="33" spans="1:17" ht="22.5" customHeight="1">
      <c r="A33" s="331">
        <v>21</v>
      </c>
      <c r="B33" s="396" t="s">
        <v>175</v>
      </c>
      <c r="C33" s="397">
        <v>4864955</v>
      </c>
      <c r="D33" s="155" t="s">
        <v>13</v>
      </c>
      <c r="E33" s="119" t="s">
        <v>363</v>
      </c>
      <c r="F33" s="409">
        <v>1000</v>
      </c>
      <c r="G33" s="451">
        <v>5742</v>
      </c>
      <c r="H33" s="452">
        <v>5742</v>
      </c>
      <c r="I33" s="417">
        <f t="shared" si="2"/>
        <v>0</v>
      </c>
      <c r="J33" s="417">
        <f t="shared" si="3"/>
        <v>0</v>
      </c>
      <c r="K33" s="417">
        <f t="shared" si="0"/>
        <v>0</v>
      </c>
      <c r="L33" s="451">
        <v>3991</v>
      </c>
      <c r="M33" s="452">
        <v>3991</v>
      </c>
      <c r="N33" s="417">
        <f t="shared" si="4"/>
        <v>0</v>
      </c>
      <c r="O33" s="417">
        <f t="shared" si="5"/>
        <v>0</v>
      </c>
      <c r="P33" s="417">
        <f t="shared" si="1"/>
        <v>0</v>
      </c>
      <c r="Q33" s="405"/>
    </row>
    <row r="34" spans="1:17" ht="22.5" customHeight="1">
      <c r="A34" s="331"/>
      <c r="B34" s="361" t="s">
        <v>176</v>
      </c>
      <c r="C34" s="397"/>
      <c r="D34" s="106"/>
      <c r="E34" s="106"/>
      <c r="F34" s="409"/>
      <c r="G34" s="633"/>
      <c r="H34" s="632"/>
      <c r="I34" s="417"/>
      <c r="J34" s="417"/>
      <c r="K34" s="417"/>
      <c r="L34" s="418"/>
      <c r="M34" s="417"/>
      <c r="N34" s="417"/>
      <c r="O34" s="417"/>
      <c r="P34" s="417"/>
      <c r="Q34" s="405"/>
    </row>
    <row r="35" spans="1:17" ht="22.5" customHeight="1">
      <c r="A35" s="331">
        <v>22</v>
      </c>
      <c r="B35" s="363" t="s">
        <v>16</v>
      </c>
      <c r="C35" s="397">
        <v>4864908</v>
      </c>
      <c r="D35" s="106" t="s">
        <v>13</v>
      </c>
      <c r="E35" s="119" t="s">
        <v>363</v>
      </c>
      <c r="F35" s="409">
        <v>-1000</v>
      </c>
      <c r="G35" s="451">
        <v>968639</v>
      </c>
      <c r="H35" s="452">
        <v>969820</v>
      </c>
      <c r="I35" s="417">
        <f t="shared" si="2"/>
        <v>-1181</v>
      </c>
      <c r="J35" s="417">
        <f t="shared" si="3"/>
        <v>1181000</v>
      </c>
      <c r="K35" s="417">
        <f t="shared" si="0"/>
        <v>1.181</v>
      </c>
      <c r="L35" s="451">
        <v>907339</v>
      </c>
      <c r="M35" s="452">
        <v>908497</v>
      </c>
      <c r="N35" s="417">
        <f t="shared" si="4"/>
        <v>-1158</v>
      </c>
      <c r="O35" s="417">
        <f t="shared" si="5"/>
        <v>1158000</v>
      </c>
      <c r="P35" s="417">
        <f t="shared" si="1"/>
        <v>1.158</v>
      </c>
      <c r="Q35" s="405"/>
    </row>
    <row r="36" spans="1:17" ht="22.5" customHeight="1">
      <c r="A36" s="331">
        <v>23</v>
      </c>
      <c r="B36" s="396" t="s">
        <v>17</v>
      </c>
      <c r="C36" s="397">
        <v>4864909</v>
      </c>
      <c r="D36" s="155" t="s">
        <v>13</v>
      </c>
      <c r="E36" s="119" t="s">
        <v>363</v>
      </c>
      <c r="F36" s="409">
        <v>-1000</v>
      </c>
      <c r="G36" s="451">
        <v>993700</v>
      </c>
      <c r="H36" s="452">
        <v>993757</v>
      </c>
      <c r="I36" s="417">
        <f t="shared" si="2"/>
        <v>-57</v>
      </c>
      <c r="J36" s="417">
        <f t="shared" si="3"/>
        <v>57000</v>
      </c>
      <c r="K36" s="417">
        <f t="shared" si="0"/>
        <v>0.057</v>
      </c>
      <c r="L36" s="451">
        <v>875870</v>
      </c>
      <c r="M36" s="452">
        <v>877779</v>
      </c>
      <c r="N36" s="417">
        <f t="shared" si="4"/>
        <v>-1909</v>
      </c>
      <c r="O36" s="417">
        <f t="shared" si="5"/>
        <v>1909000</v>
      </c>
      <c r="P36" s="417">
        <f t="shared" si="1"/>
        <v>1.909</v>
      </c>
      <c r="Q36" s="405"/>
    </row>
    <row r="37" spans="1:17" ht="22.5" customHeight="1">
      <c r="A37" s="331"/>
      <c r="B37" s="396"/>
      <c r="C37" s="397"/>
      <c r="D37" s="155"/>
      <c r="E37" s="155"/>
      <c r="F37" s="409"/>
      <c r="G37" s="633"/>
      <c r="H37" s="632"/>
      <c r="I37" s="417"/>
      <c r="J37" s="417"/>
      <c r="K37" s="417"/>
      <c r="L37" s="418"/>
      <c r="M37" s="417"/>
      <c r="N37" s="417"/>
      <c r="O37" s="417"/>
      <c r="P37" s="417"/>
      <c r="Q37" s="405"/>
    </row>
    <row r="38" spans="1:17" ht="22.5" customHeight="1">
      <c r="A38" s="331"/>
      <c r="B38" s="398" t="s">
        <v>177</v>
      </c>
      <c r="C38" s="397"/>
      <c r="D38" s="155"/>
      <c r="E38" s="155"/>
      <c r="F38" s="406"/>
      <c r="G38" s="633"/>
      <c r="H38" s="632"/>
      <c r="I38" s="417"/>
      <c r="J38" s="417"/>
      <c r="K38" s="417"/>
      <c r="L38" s="418"/>
      <c r="M38" s="417"/>
      <c r="N38" s="417"/>
      <c r="O38" s="417"/>
      <c r="P38" s="417"/>
      <c r="Q38" s="405"/>
    </row>
    <row r="39" spans="1:17" ht="22.5" customHeight="1">
      <c r="A39" s="331">
        <v>24</v>
      </c>
      <c r="B39" s="396" t="s">
        <v>132</v>
      </c>
      <c r="C39" s="397">
        <v>4864964</v>
      </c>
      <c r="D39" s="155" t="s">
        <v>13</v>
      </c>
      <c r="E39" s="119" t="s">
        <v>363</v>
      </c>
      <c r="F39" s="409">
        <v>-1000</v>
      </c>
      <c r="G39" s="451">
        <v>306</v>
      </c>
      <c r="H39" s="452">
        <v>306</v>
      </c>
      <c r="I39" s="417">
        <f t="shared" si="2"/>
        <v>0</v>
      </c>
      <c r="J39" s="417">
        <f t="shared" si="3"/>
        <v>0</v>
      </c>
      <c r="K39" s="417">
        <f t="shared" si="0"/>
        <v>0</v>
      </c>
      <c r="L39" s="451">
        <v>2469</v>
      </c>
      <c r="M39" s="452">
        <v>2017</v>
      </c>
      <c r="N39" s="417">
        <f t="shared" si="4"/>
        <v>452</v>
      </c>
      <c r="O39" s="417">
        <f t="shared" si="5"/>
        <v>-452000</v>
      </c>
      <c r="P39" s="417">
        <f t="shared" si="1"/>
        <v>-0.452</v>
      </c>
      <c r="Q39" s="405"/>
    </row>
    <row r="40" spans="1:17" ht="22.5" customHeight="1">
      <c r="A40" s="331">
        <v>25</v>
      </c>
      <c r="B40" s="396" t="s">
        <v>133</v>
      </c>
      <c r="C40" s="397">
        <v>4864965</v>
      </c>
      <c r="D40" s="155" t="s">
        <v>13</v>
      </c>
      <c r="E40" s="119" t="s">
        <v>363</v>
      </c>
      <c r="F40" s="409">
        <v>-1000</v>
      </c>
      <c r="G40" s="451">
        <v>449</v>
      </c>
      <c r="H40" s="452">
        <v>448</v>
      </c>
      <c r="I40" s="417">
        <f t="shared" si="2"/>
        <v>1</v>
      </c>
      <c r="J40" s="417">
        <f t="shared" si="3"/>
        <v>-1000</v>
      </c>
      <c r="K40" s="417">
        <f t="shared" si="0"/>
        <v>-0.001</v>
      </c>
      <c r="L40" s="451">
        <v>993583</v>
      </c>
      <c r="M40" s="452">
        <v>993407</v>
      </c>
      <c r="N40" s="417">
        <f t="shared" si="4"/>
        <v>176</v>
      </c>
      <c r="O40" s="417">
        <f t="shared" si="5"/>
        <v>-176000</v>
      </c>
      <c r="P40" s="417">
        <f t="shared" si="1"/>
        <v>-0.176</v>
      </c>
      <c r="Q40" s="405"/>
    </row>
    <row r="41" spans="1:17" ht="22.5" customHeight="1">
      <c r="A41" s="331">
        <v>26</v>
      </c>
      <c r="B41" s="396" t="s">
        <v>178</v>
      </c>
      <c r="C41" s="397">
        <v>4864890</v>
      </c>
      <c r="D41" s="155" t="s">
        <v>13</v>
      </c>
      <c r="E41" s="119" t="s">
        <v>363</v>
      </c>
      <c r="F41" s="409">
        <v>-1000</v>
      </c>
      <c r="G41" s="451">
        <v>998368</v>
      </c>
      <c r="H41" s="452">
        <v>998254</v>
      </c>
      <c r="I41" s="417">
        <f t="shared" si="2"/>
        <v>114</v>
      </c>
      <c r="J41" s="417">
        <f t="shared" si="3"/>
        <v>-114000</v>
      </c>
      <c r="K41" s="417">
        <f t="shared" si="0"/>
        <v>-0.114</v>
      </c>
      <c r="L41" s="451">
        <v>958350</v>
      </c>
      <c r="M41" s="452">
        <v>958912</v>
      </c>
      <c r="N41" s="417">
        <f t="shared" si="4"/>
        <v>-562</v>
      </c>
      <c r="O41" s="417">
        <f t="shared" si="5"/>
        <v>562000</v>
      </c>
      <c r="P41" s="417">
        <f t="shared" si="1"/>
        <v>0.562</v>
      </c>
      <c r="Q41" s="405"/>
    </row>
    <row r="42" spans="1:17" ht="22.5" customHeight="1">
      <c r="A42" s="331">
        <v>27</v>
      </c>
      <c r="B42" s="363" t="s">
        <v>179</v>
      </c>
      <c r="C42" s="397">
        <v>4864891</v>
      </c>
      <c r="D42" s="106" t="s">
        <v>13</v>
      </c>
      <c r="E42" s="119" t="s">
        <v>363</v>
      </c>
      <c r="F42" s="409">
        <v>-1000</v>
      </c>
      <c r="G42" s="451"/>
      <c r="H42" s="452"/>
      <c r="I42" s="417">
        <f t="shared" si="2"/>
        <v>0</v>
      </c>
      <c r="J42" s="417">
        <f t="shared" si="3"/>
        <v>0</v>
      </c>
      <c r="K42" s="417">
        <f t="shared" si="0"/>
        <v>0</v>
      </c>
      <c r="L42" s="451"/>
      <c r="M42" s="452"/>
      <c r="N42" s="417">
        <f t="shared" si="4"/>
        <v>0</v>
      </c>
      <c r="O42" s="417">
        <f t="shared" si="5"/>
        <v>0</v>
      </c>
      <c r="P42" s="417">
        <f t="shared" si="1"/>
        <v>0</v>
      </c>
      <c r="Q42" s="405"/>
    </row>
    <row r="43" spans="1:17" ht="22.5" customHeight="1">
      <c r="A43" s="331">
        <v>28</v>
      </c>
      <c r="B43" s="396" t="s">
        <v>180</v>
      </c>
      <c r="C43" s="397">
        <v>4864906</v>
      </c>
      <c r="D43" s="155" t="s">
        <v>13</v>
      </c>
      <c r="E43" s="119" t="s">
        <v>363</v>
      </c>
      <c r="F43" s="409">
        <v>-1000</v>
      </c>
      <c r="G43" s="451">
        <v>999630</v>
      </c>
      <c r="H43" s="452">
        <v>999630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51">
        <v>943142</v>
      </c>
      <c r="M43" s="452">
        <v>944160</v>
      </c>
      <c r="N43" s="417">
        <f t="shared" si="4"/>
        <v>-1018</v>
      </c>
      <c r="O43" s="417">
        <f t="shared" si="5"/>
        <v>1018000</v>
      </c>
      <c r="P43" s="417">
        <f t="shared" si="1"/>
        <v>1.018</v>
      </c>
      <c r="Q43" s="405"/>
    </row>
    <row r="44" spans="1:17" ht="22.5" customHeight="1" thickBot="1">
      <c r="A44" s="331">
        <v>29</v>
      </c>
      <c r="B44" s="396" t="s">
        <v>181</v>
      </c>
      <c r="C44" s="397">
        <v>4864907</v>
      </c>
      <c r="D44" s="155" t="s">
        <v>13</v>
      </c>
      <c r="E44" s="119" t="s">
        <v>363</v>
      </c>
      <c r="F44" s="594">
        <v>-1000</v>
      </c>
      <c r="G44" s="451">
        <v>999027</v>
      </c>
      <c r="H44" s="452">
        <v>999027</v>
      </c>
      <c r="I44" s="417">
        <f t="shared" si="2"/>
        <v>0</v>
      </c>
      <c r="J44" s="417">
        <f t="shared" si="3"/>
        <v>0</v>
      </c>
      <c r="K44" s="417">
        <f t="shared" si="0"/>
        <v>0</v>
      </c>
      <c r="L44" s="451">
        <v>932963</v>
      </c>
      <c r="M44" s="452">
        <v>933982</v>
      </c>
      <c r="N44" s="417">
        <f t="shared" si="4"/>
        <v>-1019</v>
      </c>
      <c r="O44" s="417">
        <f t="shared" si="5"/>
        <v>1019000</v>
      </c>
      <c r="P44" s="417">
        <f t="shared" si="1"/>
        <v>1.019</v>
      </c>
      <c r="Q44" s="405"/>
    </row>
    <row r="45" spans="1:17" ht="18" customHeight="1" thickTop="1">
      <c r="A45" s="360"/>
      <c r="B45" s="399"/>
      <c r="C45" s="400"/>
      <c r="D45" s="316"/>
      <c r="E45" s="317"/>
      <c r="F45" s="409"/>
      <c r="G45" s="634"/>
      <c r="H45" s="635"/>
      <c r="I45" s="423"/>
      <c r="J45" s="423"/>
      <c r="K45" s="423"/>
      <c r="L45" s="423"/>
      <c r="M45" s="424"/>
      <c r="N45" s="423"/>
      <c r="O45" s="423"/>
      <c r="P45" s="423"/>
      <c r="Q45" s="27"/>
    </row>
    <row r="46" spans="1:17" ht="18" customHeight="1" thickBot="1">
      <c r="A46" s="544" t="s">
        <v>352</v>
      </c>
      <c r="B46" s="401"/>
      <c r="C46" s="402"/>
      <c r="D46" s="318"/>
      <c r="E46" s="319"/>
      <c r="F46" s="409"/>
      <c r="G46" s="636"/>
      <c r="H46" s="637"/>
      <c r="I46" s="427"/>
      <c r="J46" s="427"/>
      <c r="K46" s="427"/>
      <c r="L46" s="427"/>
      <c r="M46" s="428"/>
      <c r="N46" s="427"/>
      <c r="O46" s="427"/>
      <c r="P46" s="554" t="str">
        <f>NDPL!$Q$1</f>
        <v>JULY-2011</v>
      </c>
      <c r="Q46" s="554"/>
    </row>
    <row r="47" spans="1:17" ht="21" customHeight="1" thickTop="1">
      <c r="A47" s="358"/>
      <c r="B47" s="361" t="s">
        <v>182</v>
      </c>
      <c r="C47" s="397"/>
      <c r="D47" s="106"/>
      <c r="E47" s="106"/>
      <c r="F47" s="595"/>
      <c r="G47" s="633"/>
      <c r="H47" s="632"/>
      <c r="I47" s="417"/>
      <c r="J47" s="417"/>
      <c r="K47" s="417"/>
      <c r="L47" s="418"/>
      <c r="M47" s="417"/>
      <c r="N47" s="417"/>
      <c r="O47" s="417"/>
      <c r="P47" s="417"/>
      <c r="Q47" s="184"/>
    </row>
    <row r="48" spans="1:17" ht="21" customHeight="1">
      <c r="A48" s="331">
        <v>30</v>
      </c>
      <c r="B48" s="396" t="s">
        <v>16</v>
      </c>
      <c r="C48" s="397">
        <v>4864988</v>
      </c>
      <c r="D48" s="155" t="s">
        <v>13</v>
      </c>
      <c r="E48" s="119" t="s">
        <v>363</v>
      </c>
      <c r="F48" s="409">
        <v>-1000</v>
      </c>
      <c r="G48" s="451">
        <v>998873</v>
      </c>
      <c r="H48" s="452">
        <v>998873</v>
      </c>
      <c r="I48" s="417">
        <f t="shared" si="2"/>
        <v>0</v>
      </c>
      <c r="J48" s="417">
        <f t="shared" si="3"/>
        <v>0</v>
      </c>
      <c r="K48" s="417">
        <f t="shared" si="0"/>
        <v>0</v>
      </c>
      <c r="L48" s="451">
        <v>978501</v>
      </c>
      <c r="M48" s="452">
        <v>977781</v>
      </c>
      <c r="N48" s="417">
        <f t="shared" si="4"/>
        <v>720</v>
      </c>
      <c r="O48" s="417">
        <f t="shared" si="5"/>
        <v>-720000</v>
      </c>
      <c r="P48" s="417">
        <f t="shared" si="1"/>
        <v>-0.72</v>
      </c>
      <c r="Q48" s="184"/>
    </row>
    <row r="49" spans="1:17" ht="21" customHeight="1">
      <c r="A49" s="331">
        <v>31</v>
      </c>
      <c r="B49" s="396" t="s">
        <v>17</v>
      </c>
      <c r="C49" s="397">
        <v>4864989</v>
      </c>
      <c r="D49" s="155" t="s">
        <v>13</v>
      </c>
      <c r="E49" s="119" t="s">
        <v>363</v>
      </c>
      <c r="F49" s="409">
        <v>-1000</v>
      </c>
      <c r="G49" s="451">
        <v>76</v>
      </c>
      <c r="H49" s="452">
        <v>76</v>
      </c>
      <c r="I49" s="417">
        <f t="shared" si="2"/>
        <v>0</v>
      </c>
      <c r="J49" s="417">
        <f t="shared" si="3"/>
        <v>0</v>
      </c>
      <c r="K49" s="417">
        <f t="shared" si="0"/>
        <v>0</v>
      </c>
      <c r="L49" s="451">
        <v>995817</v>
      </c>
      <c r="M49" s="452">
        <v>994648</v>
      </c>
      <c r="N49" s="417">
        <f t="shared" si="4"/>
        <v>1169</v>
      </c>
      <c r="O49" s="417">
        <f t="shared" si="5"/>
        <v>-1169000</v>
      </c>
      <c r="P49" s="417">
        <f t="shared" si="1"/>
        <v>-1.169</v>
      </c>
      <c r="Q49" s="184"/>
    </row>
    <row r="50" spans="1:17" ht="21" customHeight="1">
      <c r="A50" s="331">
        <v>32</v>
      </c>
      <c r="B50" s="396" t="s">
        <v>18</v>
      </c>
      <c r="C50" s="397">
        <v>4864979</v>
      </c>
      <c r="D50" s="155" t="s">
        <v>13</v>
      </c>
      <c r="E50" s="119" t="s">
        <v>363</v>
      </c>
      <c r="F50" s="409">
        <v>-2000</v>
      </c>
      <c r="G50" s="451">
        <v>989962</v>
      </c>
      <c r="H50" s="452">
        <v>989962</v>
      </c>
      <c r="I50" s="417">
        <f t="shared" si="2"/>
        <v>0</v>
      </c>
      <c r="J50" s="417">
        <f t="shared" si="3"/>
        <v>0</v>
      </c>
      <c r="K50" s="417">
        <f t="shared" si="0"/>
        <v>0</v>
      </c>
      <c r="L50" s="451">
        <v>976142</v>
      </c>
      <c r="M50" s="452">
        <v>977256</v>
      </c>
      <c r="N50" s="417">
        <f t="shared" si="4"/>
        <v>-1114</v>
      </c>
      <c r="O50" s="417">
        <f t="shared" si="5"/>
        <v>2228000</v>
      </c>
      <c r="P50" s="417">
        <f t="shared" si="1"/>
        <v>2.228</v>
      </c>
      <c r="Q50" s="596"/>
    </row>
    <row r="51" spans="1:17" ht="21" customHeight="1">
      <c r="A51" s="331"/>
      <c r="B51" s="398" t="s">
        <v>183</v>
      </c>
      <c r="C51" s="397"/>
      <c r="D51" s="155"/>
      <c r="E51" s="155"/>
      <c r="F51" s="409"/>
      <c r="G51" s="633"/>
      <c r="H51" s="632"/>
      <c r="I51" s="417"/>
      <c r="J51" s="417"/>
      <c r="K51" s="417"/>
      <c r="L51" s="418"/>
      <c r="M51" s="417"/>
      <c r="N51" s="417"/>
      <c r="O51" s="417"/>
      <c r="P51" s="417"/>
      <c r="Q51" s="184"/>
    </row>
    <row r="52" spans="1:17" ht="21" customHeight="1">
      <c r="A52" s="331">
        <v>33</v>
      </c>
      <c r="B52" s="396" t="s">
        <v>16</v>
      </c>
      <c r="C52" s="397">
        <v>4864966</v>
      </c>
      <c r="D52" s="155" t="s">
        <v>13</v>
      </c>
      <c r="E52" s="119" t="s">
        <v>363</v>
      </c>
      <c r="F52" s="409">
        <v>-1000</v>
      </c>
      <c r="G52" s="451">
        <v>998544</v>
      </c>
      <c r="H52" s="452">
        <v>998544</v>
      </c>
      <c r="I52" s="417">
        <f t="shared" si="2"/>
        <v>0</v>
      </c>
      <c r="J52" s="417">
        <f t="shared" si="3"/>
        <v>0</v>
      </c>
      <c r="K52" s="417">
        <f t="shared" si="0"/>
        <v>0</v>
      </c>
      <c r="L52" s="451">
        <v>942977</v>
      </c>
      <c r="M52" s="452">
        <v>944605</v>
      </c>
      <c r="N52" s="417">
        <f t="shared" si="4"/>
        <v>-1628</v>
      </c>
      <c r="O52" s="417">
        <f t="shared" si="5"/>
        <v>1628000</v>
      </c>
      <c r="P52" s="417">
        <f t="shared" si="1"/>
        <v>1.628</v>
      </c>
      <c r="Q52" s="184"/>
    </row>
    <row r="53" spans="1:17" ht="21" customHeight="1">
      <c r="A53" s="331">
        <v>34</v>
      </c>
      <c r="B53" s="396" t="s">
        <v>17</v>
      </c>
      <c r="C53" s="397">
        <v>4864967</v>
      </c>
      <c r="D53" s="155" t="s">
        <v>13</v>
      </c>
      <c r="E53" s="119" t="s">
        <v>363</v>
      </c>
      <c r="F53" s="409">
        <v>-1000</v>
      </c>
      <c r="G53" s="451">
        <v>1599</v>
      </c>
      <c r="H53" s="452">
        <v>1599</v>
      </c>
      <c r="I53" s="417">
        <f t="shared" si="2"/>
        <v>0</v>
      </c>
      <c r="J53" s="417">
        <f t="shared" si="3"/>
        <v>0</v>
      </c>
      <c r="K53" s="417">
        <f t="shared" si="0"/>
        <v>0</v>
      </c>
      <c r="L53" s="451">
        <v>952797</v>
      </c>
      <c r="M53" s="452">
        <v>956098</v>
      </c>
      <c r="N53" s="417">
        <f t="shared" si="4"/>
        <v>-3301</v>
      </c>
      <c r="O53" s="417">
        <f t="shared" si="5"/>
        <v>3301000</v>
      </c>
      <c r="P53" s="417">
        <f t="shared" si="1"/>
        <v>3.301</v>
      </c>
      <c r="Q53" s="184"/>
    </row>
    <row r="54" spans="1:17" ht="21" customHeight="1">
      <c r="A54" s="331">
        <v>35</v>
      </c>
      <c r="B54" s="396" t="s">
        <v>18</v>
      </c>
      <c r="C54" s="397">
        <v>4865048</v>
      </c>
      <c r="D54" s="155" t="s">
        <v>13</v>
      </c>
      <c r="E54" s="119" t="s">
        <v>363</v>
      </c>
      <c r="F54" s="409">
        <v>-1000</v>
      </c>
      <c r="G54" s="451">
        <v>998746</v>
      </c>
      <c r="H54" s="452">
        <v>998746</v>
      </c>
      <c r="I54" s="417">
        <f t="shared" si="2"/>
        <v>0</v>
      </c>
      <c r="J54" s="417">
        <f t="shared" si="3"/>
        <v>0</v>
      </c>
      <c r="K54" s="417">
        <f t="shared" si="0"/>
        <v>0</v>
      </c>
      <c r="L54" s="451">
        <v>949169</v>
      </c>
      <c r="M54" s="452">
        <v>950761</v>
      </c>
      <c r="N54" s="417">
        <f t="shared" si="4"/>
        <v>-1592</v>
      </c>
      <c r="O54" s="417">
        <f t="shared" si="5"/>
        <v>1592000</v>
      </c>
      <c r="P54" s="417">
        <f t="shared" si="1"/>
        <v>1.592</v>
      </c>
      <c r="Q54" s="184"/>
    </row>
    <row r="55" spans="1:17" ht="21" customHeight="1">
      <c r="A55" s="331"/>
      <c r="B55" s="398" t="s">
        <v>123</v>
      </c>
      <c r="C55" s="397"/>
      <c r="D55" s="155"/>
      <c r="E55" s="119"/>
      <c r="F55" s="406"/>
      <c r="G55" s="633"/>
      <c r="H55" s="638"/>
      <c r="I55" s="417"/>
      <c r="J55" s="417"/>
      <c r="K55" s="417"/>
      <c r="L55" s="418"/>
      <c r="M55" s="414"/>
      <c r="N55" s="417"/>
      <c r="O55" s="417"/>
      <c r="P55" s="417"/>
      <c r="Q55" s="184"/>
    </row>
    <row r="56" spans="1:17" ht="21" customHeight="1">
      <c r="A56" s="331">
        <v>36</v>
      </c>
      <c r="B56" s="396" t="s">
        <v>386</v>
      </c>
      <c r="C56" s="397">
        <v>4864827</v>
      </c>
      <c r="D56" s="155" t="s">
        <v>13</v>
      </c>
      <c r="E56" s="119" t="s">
        <v>363</v>
      </c>
      <c r="F56" s="406">
        <v>-666.666</v>
      </c>
      <c r="G56" s="451">
        <v>783</v>
      </c>
      <c r="H56" s="452">
        <v>783</v>
      </c>
      <c r="I56" s="417">
        <f>G56-H56</f>
        <v>0</v>
      </c>
      <c r="J56" s="417">
        <f t="shared" si="3"/>
        <v>0</v>
      </c>
      <c r="K56" s="417">
        <f t="shared" si="0"/>
        <v>0</v>
      </c>
      <c r="L56" s="451">
        <v>597</v>
      </c>
      <c r="M56" s="452">
        <v>597</v>
      </c>
      <c r="N56" s="417">
        <f>L56-M56</f>
        <v>0</v>
      </c>
      <c r="O56" s="417">
        <f t="shared" si="5"/>
        <v>0</v>
      </c>
      <c r="P56" s="417">
        <f t="shared" si="1"/>
        <v>0</v>
      </c>
      <c r="Q56" s="597"/>
    </row>
    <row r="57" spans="1:17" ht="21" customHeight="1">
      <c r="A57" s="331">
        <v>37</v>
      </c>
      <c r="B57" s="396" t="s">
        <v>185</v>
      </c>
      <c r="C57" s="397">
        <v>4864828</v>
      </c>
      <c r="D57" s="155" t="s">
        <v>13</v>
      </c>
      <c r="E57" s="119" t="s">
        <v>363</v>
      </c>
      <c r="F57" s="406">
        <v>-666.666</v>
      </c>
      <c r="G57" s="451">
        <v>991715</v>
      </c>
      <c r="H57" s="452">
        <v>991715</v>
      </c>
      <c r="I57" s="417">
        <f>G57-H57</f>
        <v>0</v>
      </c>
      <c r="J57" s="417">
        <f t="shared" si="3"/>
        <v>0</v>
      </c>
      <c r="K57" s="417">
        <f t="shared" si="0"/>
        <v>0</v>
      </c>
      <c r="L57" s="451">
        <v>978121</v>
      </c>
      <c r="M57" s="452">
        <v>984830</v>
      </c>
      <c r="N57" s="417">
        <f>L57-M57</f>
        <v>-6709</v>
      </c>
      <c r="O57" s="417">
        <f t="shared" si="5"/>
        <v>4472662.194</v>
      </c>
      <c r="P57" s="417">
        <f t="shared" si="1"/>
        <v>4.472662194</v>
      </c>
      <c r="Q57" s="184"/>
    </row>
    <row r="58" spans="1:17" ht="22.5" customHeight="1">
      <c r="A58" s="331"/>
      <c r="B58" s="398" t="s">
        <v>391</v>
      </c>
      <c r="C58" s="397"/>
      <c r="D58" s="155"/>
      <c r="E58" s="119"/>
      <c r="F58" s="406"/>
      <c r="G58" s="633"/>
      <c r="H58" s="638"/>
      <c r="I58" s="417"/>
      <c r="J58" s="417"/>
      <c r="K58" s="417"/>
      <c r="L58" s="421"/>
      <c r="M58" s="414"/>
      <c r="N58" s="417"/>
      <c r="O58" s="417"/>
      <c r="P58" s="417"/>
      <c r="Q58" s="184"/>
    </row>
    <row r="59" spans="1:17" ht="21" customHeight="1">
      <c r="A59" s="331">
        <v>38</v>
      </c>
      <c r="B59" s="396" t="s">
        <v>386</v>
      </c>
      <c r="C59" s="397">
        <v>4865024</v>
      </c>
      <c r="D59" s="155" t="s">
        <v>13</v>
      </c>
      <c r="E59" s="119" t="s">
        <v>363</v>
      </c>
      <c r="F59" s="602">
        <v>-2000</v>
      </c>
      <c r="G59" s="451">
        <v>187</v>
      </c>
      <c r="H59" s="452">
        <v>187</v>
      </c>
      <c r="I59" s="417">
        <f>G59-H59</f>
        <v>0</v>
      </c>
      <c r="J59" s="417">
        <f t="shared" si="3"/>
        <v>0</v>
      </c>
      <c r="K59" s="417">
        <f t="shared" si="0"/>
        <v>0</v>
      </c>
      <c r="L59" s="451">
        <v>1005</v>
      </c>
      <c r="M59" s="452">
        <v>803</v>
      </c>
      <c r="N59" s="417">
        <f>L59-M59</f>
        <v>202</v>
      </c>
      <c r="O59" s="417">
        <f t="shared" si="5"/>
        <v>-404000</v>
      </c>
      <c r="P59" s="417">
        <f t="shared" si="1"/>
        <v>-0.404</v>
      </c>
      <c r="Q59" s="184"/>
    </row>
    <row r="60" spans="1:17" ht="21" customHeight="1">
      <c r="A60" s="331">
        <v>39</v>
      </c>
      <c r="B60" s="396" t="s">
        <v>185</v>
      </c>
      <c r="C60" s="397">
        <v>4864920</v>
      </c>
      <c r="D60" s="155" t="s">
        <v>13</v>
      </c>
      <c r="E60" s="119" t="s">
        <v>363</v>
      </c>
      <c r="F60" s="602">
        <v>-2000</v>
      </c>
      <c r="G60" s="451">
        <v>996903</v>
      </c>
      <c r="H60" s="452">
        <v>996903</v>
      </c>
      <c r="I60" s="417">
        <f>G60-H60</f>
        <v>0</v>
      </c>
      <c r="J60" s="417">
        <f t="shared" si="3"/>
        <v>0</v>
      </c>
      <c r="K60" s="417">
        <f t="shared" si="0"/>
        <v>0</v>
      </c>
      <c r="L60" s="451">
        <v>286</v>
      </c>
      <c r="M60" s="452">
        <v>97</v>
      </c>
      <c r="N60" s="417">
        <f>L60-M60</f>
        <v>189</v>
      </c>
      <c r="O60" s="417">
        <f t="shared" si="5"/>
        <v>-378000</v>
      </c>
      <c r="P60" s="417">
        <f t="shared" si="1"/>
        <v>-0.378</v>
      </c>
      <c r="Q60" s="184"/>
    </row>
    <row r="61" spans="1:17" ht="21" customHeight="1">
      <c r="A61" s="331"/>
      <c r="B61" s="719" t="s">
        <v>400</v>
      </c>
      <c r="C61" s="397"/>
      <c r="D61" s="155"/>
      <c r="E61" s="119"/>
      <c r="F61" s="602"/>
      <c r="G61" s="451"/>
      <c r="H61" s="452"/>
      <c r="I61" s="417"/>
      <c r="J61" s="417"/>
      <c r="K61" s="417"/>
      <c r="L61" s="451"/>
      <c r="M61" s="452"/>
      <c r="N61" s="417"/>
      <c r="O61" s="417"/>
      <c r="P61" s="417"/>
      <c r="Q61" s="184"/>
    </row>
    <row r="62" spans="1:17" ht="21" customHeight="1">
      <c r="A62" s="331">
        <v>40</v>
      </c>
      <c r="B62" s="396" t="s">
        <v>386</v>
      </c>
      <c r="C62" s="397">
        <v>5128414</v>
      </c>
      <c r="D62" s="155" t="s">
        <v>13</v>
      </c>
      <c r="E62" s="119" t="s">
        <v>363</v>
      </c>
      <c r="F62" s="602">
        <v>-1000</v>
      </c>
      <c r="G62" s="451">
        <v>998439</v>
      </c>
      <c r="H62" s="452">
        <v>999570</v>
      </c>
      <c r="I62" s="417">
        <f>G62-H62</f>
        <v>-1131</v>
      </c>
      <c r="J62" s="417">
        <f t="shared" si="3"/>
        <v>1131000</v>
      </c>
      <c r="K62" s="417">
        <f t="shared" si="0"/>
        <v>1.131</v>
      </c>
      <c r="L62" s="451">
        <v>999942</v>
      </c>
      <c r="M62" s="452">
        <v>1000000</v>
      </c>
      <c r="N62" s="417">
        <f>L62-M62</f>
        <v>-58</v>
      </c>
      <c r="O62" s="417">
        <f t="shared" si="5"/>
        <v>58000</v>
      </c>
      <c r="P62" s="417">
        <f t="shared" si="1"/>
        <v>0.058</v>
      </c>
      <c r="Q62" s="184" t="s">
        <v>390</v>
      </c>
    </row>
    <row r="63" spans="1:17" ht="21" customHeight="1">
      <c r="A63" s="331">
        <v>41</v>
      </c>
      <c r="B63" s="396" t="s">
        <v>185</v>
      </c>
      <c r="C63" s="397">
        <v>5128416</v>
      </c>
      <c r="D63" s="155" t="s">
        <v>13</v>
      </c>
      <c r="E63" s="119" t="s">
        <v>363</v>
      </c>
      <c r="F63" s="602">
        <v>-1000</v>
      </c>
      <c r="G63" s="451">
        <v>998834</v>
      </c>
      <c r="H63" s="452">
        <v>999507</v>
      </c>
      <c r="I63" s="417">
        <f>G63-H63</f>
        <v>-673</v>
      </c>
      <c r="J63" s="417">
        <f t="shared" si="3"/>
        <v>673000</v>
      </c>
      <c r="K63" s="417">
        <f t="shared" si="0"/>
        <v>0.673</v>
      </c>
      <c r="L63" s="451">
        <v>0</v>
      </c>
      <c r="M63" s="452">
        <v>0</v>
      </c>
      <c r="N63" s="417">
        <f>L63-M63</f>
        <v>0</v>
      </c>
      <c r="O63" s="417">
        <f t="shared" si="5"/>
        <v>0</v>
      </c>
      <c r="P63" s="417">
        <f t="shared" si="1"/>
        <v>0</v>
      </c>
      <c r="Q63" s="184"/>
    </row>
    <row r="64" spans="1:17" ht="21" customHeight="1">
      <c r="A64" s="331"/>
      <c r="B64" s="361" t="s">
        <v>109</v>
      </c>
      <c r="C64" s="397"/>
      <c r="D64" s="106"/>
      <c r="E64" s="106"/>
      <c r="F64" s="406"/>
      <c r="G64" s="633"/>
      <c r="H64" s="632"/>
      <c r="I64" s="417"/>
      <c r="J64" s="417"/>
      <c r="K64" s="417"/>
      <c r="L64" s="418"/>
      <c r="M64" s="417"/>
      <c r="N64" s="417"/>
      <c r="O64" s="417"/>
      <c r="P64" s="417"/>
      <c r="Q64" s="184"/>
    </row>
    <row r="65" spans="1:17" ht="21" customHeight="1">
      <c r="A65" s="331">
        <v>42</v>
      </c>
      <c r="B65" s="396" t="s">
        <v>120</v>
      </c>
      <c r="C65" s="397">
        <v>4864951</v>
      </c>
      <c r="D65" s="155" t="s">
        <v>13</v>
      </c>
      <c r="E65" s="119" t="s">
        <v>363</v>
      </c>
      <c r="F65" s="409">
        <v>1000</v>
      </c>
      <c r="G65" s="451">
        <v>999597</v>
      </c>
      <c r="H65" s="452">
        <v>999597</v>
      </c>
      <c r="I65" s="417">
        <f t="shared" si="2"/>
        <v>0</v>
      </c>
      <c r="J65" s="417">
        <f t="shared" si="3"/>
        <v>0</v>
      </c>
      <c r="K65" s="417">
        <f t="shared" si="0"/>
        <v>0</v>
      </c>
      <c r="L65" s="451">
        <v>35659</v>
      </c>
      <c r="M65" s="452">
        <v>35533</v>
      </c>
      <c r="N65" s="417">
        <f t="shared" si="4"/>
        <v>126</v>
      </c>
      <c r="O65" s="417">
        <f t="shared" si="5"/>
        <v>126000</v>
      </c>
      <c r="P65" s="417">
        <f t="shared" si="1"/>
        <v>0.126</v>
      </c>
      <c r="Q65" s="184"/>
    </row>
    <row r="66" spans="1:17" ht="21" customHeight="1">
      <c r="A66" s="331">
        <v>43</v>
      </c>
      <c r="B66" s="396" t="s">
        <v>121</v>
      </c>
      <c r="C66" s="397">
        <v>4902501</v>
      </c>
      <c r="D66" s="155" t="s">
        <v>13</v>
      </c>
      <c r="E66" s="119" t="s">
        <v>363</v>
      </c>
      <c r="F66" s="409">
        <v>1333.33</v>
      </c>
      <c r="G66" s="451">
        <v>999515</v>
      </c>
      <c r="H66" s="452">
        <v>999518</v>
      </c>
      <c r="I66" s="414">
        <f t="shared" si="2"/>
        <v>-3</v>
      </c>
      <c r="J66" s="414">
        <f t="shared" si="3"/>
        <v>-3999.99</v>
      </c>
      <c r="K66" s="414">
        <f t="shared" si="0"/>
        <v>-0.00399999</v>
      </c>
      <c r="L66" s="451">
        <v>118</v>
      </c>
      <c r="M66" s="452">
        <v>145</v>
      </c>
      <c r="N66" s="417">
        <f t="shared" si="4"/>
        <v>-27</v>
      </c>
      <c r="O66" s="417">
        <f t="shared" si="5"/>
        <v>-35999.909999999996</v>
      </c>
      <c r="P66" s="417">
        <f t="shared" si="1"/>
        <v>-0.035999909999999996</v>
      </c>
      <c r="Q66" s="184"/>
    </row>
    <row r="67" spans="1:17" ht="21" customHeight="1">
      <c r="A67" s="331"/>
      <c r="B67" s="361"/>
      <c r="C67" s="397"/>
      <c r="D67" s="155"/>
      <c r="E67" s="119"/>
      <c r="F67" s="409"/>
      <c r="G67" s="633"/>
      <c r="H67" s="638"/>
      <c r="I67" s="414"/>
      <c r="J67" s="417"/>
      <c r="K67" s="417"/>
      <c r="L67" s="418"/>
      <c r="M67" s="414"/>
      <c r="N67" s="414"/>
      <c r="O67" s="417"/>
      <c r="P67" s="417"/>
      <c r="Q67" s="184"/>
    </row>
    <row r="68" spans="1:17" ht="21" customHeight="1">
      <c r="A68" s="331"/>
      <c r="B68" s="398" t="s">
        <v>184</v>
      </c>
      <c r="C68" s="397"/>
      <c r="D68" s="155"/>
      <c r="E68" s="155"/>
      <c r="F68" s="409"/>
      <c r="G68" s="633"/>
      <c r="H68" s="632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1">
        <v>44</v>
      </c>
      <c r="B69" s="396" t="s">
        <v>39</v>
      </c>
      <c r="C69" s="397">
        <v>4864990</v>
      </c>
      <c r="D69" s="155" t="s">
        <v>13</v>
      </c>
      <c r="E69" s="119" t="s">
        <v>363</v>
      </c>
      <c r="F69" s="409">
        <v>-1000</v>
      </c>
      <c r="G69" s="451">
        <v>2671</v>
      </c>
      <c r="H69" s="452">
        <v>2669</v>
      </c>
      <c r="I69" s="417">
        <f t="shared" si="2"/>
        <v>2</v>
      </c>
      <c r="J69" s="417">
        <f t="shared" si="3"/>
        <v>-2000</v>
      </c>
      <c r="K69" s="417">
        <f t="shared" si="0"/>
        <v>-0.002</v>
      </c>
      <c r="L69" s="451">
        <v>981686</v>
      </c>
      <c r="M69" s="452">
        <v>982063</v>
      </c>
      <c r="N69" s="417">
        <f t="shared" si="4"/>
        <v>-377</v>
      </c>
      <c r="O69" s="417">
        <f t="shared" si="5"/>
        <v>377000</v>
      </c>
      <c r="P69" s="417">
        <f t="shared" si="1"/>
        <v>0.377</v>
      </c>
      <c r="Q69" s="184"/>
    </row>
    <row r="70" spans="1:17" ht="21" customHeight="1">
      <c r="A70" s="331">
        <v>45</v>
      </c>
      <c r="B70" s="396" t="s">
        <v>185</v>
      </c>
      <c r="C70" s="397">
        <v>4864991</v>
      </c>
      <c r="D70" s="155" t="s">
        <v>13</v>
      </c>
      <c r="E70" s="119" t="s">
        <v>363</v>
      </c>
      <c r="F70" s="409">
        <v>-1000</v>
      </c>
      <c r="G70" s="451">
        <v>999303</v>
      </c>
      <c r="H70" s="452">
        <v>999297</v>
      </c>
      <c r="I70" s="417">
        <f t="shared" si="2"/>
        <v>6</v>
      </c>
      <c r="J70" s="417">
        <f t="shared" si="3"/>
        <v>-6000</v>
      </c>
      <c r="K70" s="417">
        <f t="shared" si="0"/>
        <v>-0.006</v>
      </c>
      <c r="L70" s="451">
        <v>988204</v>
      </c>
      <c r="M70" s="452">
        <v>988322</v>
      </c>
      <c r="N70" s="417">
        <f t="shared" si="4"/>
        <v>-118</v>
      </c>
      <c r="O70" s="417">
        <f t="shared" si="5"/>
        <v>118000</v>
      </c>
      <c r="P70" s="417">
        <f t="shared" si="1"/>
        <v>0.118</v>
      </c>
      <c r="Q70" s="184"/>
    </row>
    <row r="71" spans="1:17" ht="21" customHeight="1">
      <c r="A71" s="331"/>
      <c r="B71" s="403" t="s">
        <v>29</v>
      </c>
      <c r="C71" s="364"/>
      <c r="D71" s="66"/>
      <c r="E71" s="66"/>
      <c r="F71" s="409"/>
      <c r="G71" s="633"/>
      <c r="H71" s="632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1">
        <v>46</v>
      </c>
      <c r="B72" s="110" t="s">
        <v>85</v>
      </c>
      <c r="C72" s="364">
        <v>4865092</v>
      </c>
      <c r="D72" s="66" t="s">
        <v>13</v>
      </c>
      <c r="E72" s="119" t="s">
        <v>363</v>
      </c>
      <c r="F72" s="409">
        <v>100</v>
      </c>
      <c r="G72" s="451">
        <v>4610</v>
      </c>
      <c r="H72" s="452">
        <v>4524</v>
      </c>
      <c r="I72" s="417">
        <f t="shared" si="2"/>
        <v>86</v>
      </c>
      <c r="J72" s="417">
        <f t="shared" si="3"/>
        <v>8600</v>
      </c>
      <c r="K72" s="417">
        <f t="shared" si="0"/>
        <v>0.0086</v>
      </c>
      <c r="L72" s="451">
        <v>8139</v>
      </c>
      <c r="M72" s="452">
        <v>8026</v>
      </c>
      <c r="N72" s="417">
        <f t="shared" si="4"/>
        <v>113</v>
      </c>
      <c r="O72" s="417">
        <f t="shared" si="5"/>
        <v>11300</v>
      </c>
      <c r="P72" s="417">
        <f t="shared" si="1"/>
        <v>0.0113</v>
      </c>
      <c r="Q72" s="184"/>
    </row>
    <row r="73" spans="1:17" ht="21" customHeight="1">
      <c r="A73" s="331"/>
      <c r="B73" s="398" t="s">
        <v>51</v>
      </c>
      <c r="C73" s="397"/>
      <c r="D73" s="155"/>
      <c r="E73" s="155"/>
      <c r="F73" s="409"/>
      <c r="G73" s="633"/>
      <c r="H73" s="632"/>
      <c r="I73" s="417"/>
      <c r="J73" s="417"/>
      <c r="K73" s="417"/>
      <c r="L73" s="418"/>
      <c r="M73" s="417"/>
      <c r="N73" s="417"/>
      <c r="O73" s="417"/>
      <c r="P73" s="417"/>
      <c r="Q73" s="184"/>
    </row>
    <row r="74" spans="1:17" ht="21" customHeight="1">
      <c r="A74" s="331">
        <v>47</v>
      </c>
      <c r="B74" s="396" t="s">
        <v>364</v>
      </c>
      <c r="C74" s="397">
        <v>4864792</v>
      </c>
      <c r="D74" s="155" t="s">
        <v>13</v>
      </c>
      <c r="E74" s="119" t="s">
        <v>363</v>
      </c>
      <c r="F74" s="409">
        <v>100</v>
      </c>
      <c r="G74" s="451">
        <v>38213</v>
      </c>
      <c r="H74" s="452">
        <v>38092</v>
      </c>
      <c r="I74" s="417">
        <f t="shared" si="2"/>
        <v>121</v>
      </c>
      <c r="J74" s="417">
        <f t="shared" si="3"/>
        <v>12100</v>
      </c>
      <c r="K74" s="417">
        <f t="shared" si="0"/>
        <v>0.0121</v>
      </c>
      <c r="L74" s="451">
        <v>146915</v>
      </c>
      <c r="M74" s="452">
        <v>146856</v>
      </c>
      <c r="N74" s="417">
        <f t="shared" si="4"/>
        <v>59</v>
      </c>
      <c r="O74" s="417">
        <f t="shared" si="5"/>
        <v>5900</v>
      </c>
      <c r="P74" s="417">
        <f t="shared" si="1"/>
        <v>0.0059</v>
      </c>
      <c r="Q74" s="184"/>
    </row>
    <row r="75" spans="1:17" ht="21" customHeight="1">
      <c r="A75" s="404"/>
      <c r="B75" s="403" t="s">
        <v>325</v>
      </c>
      <c r="C75" s="397"/>
      <c r="D75" s="155"/>
      <c r="E75" s="155"/>
      <c r="F75" s="409"/>
      <c r="G75" s="633"/>
      <c r="H75" s="632"/>
      <c r="I75" s="417"/>
      <c r="J75" s="417"/>
      <c r="K75" s="417"/>
      <c r="L75" s="418"/>
      <c r="M75" s="417"/>
      <c r="N75" s="417"/>
      <c r="O75" s="417"/>
      <c r="P75" s="417"/>
      <c r="Q75" s="184"/>
    </row>
    <row r="76" spans="1:17" ht="21" customHeight="1">
      <c r="A76" s="331">
        <v>48</v>
      </c>
      <c r="B76" s="552" t="s">
        <v>367</v>
      </c>
      <c r="C76" s="397">
        <v>4865170</v>
      </c>
      <c r="D76" s="119" t="s">
        <v>13</v>
      </c>
      <c r="E76" s="119" t="s">
        <v>363</v>
      </c>
      <c r="F76" s="409">
        <v>1000</v>
      </c>
      <c r="G76" s="451">
        <v>0</v>
      </c>
      <c r="H76" s="452">
        <v>0</v>
      </c>
      <c r="I76" s="417">
        <f t="shared" si="2"/>
        <v>0</v>
      </c>
      <c r="J76" s="417">
        <f t="shared" si="3"/>
        <v>0</v>
      </c>
      <c r="K76" s="417">
        <f t="shared" si="0"/>
        <v>0</v>
      </c>
      <c r="L76" s="451">
        <v>999972</v>
      </c>
      <c r="M76" s="452">
        <v>999972</v>
      </c>
      <c r="N76" s="417">
        <f t="shared" si="4"/>
        <v>0</v>
      </c>
      <c r="O76" s="417">
        <f t="shared" si="5"/>
        <v>0</v>
      </c>
      <c r="P76" s="417">
        <f t="shared" si="1"/>
        <v>0</v>
      </c>
      <c r="Q76" s="184"/>
    </row>
    <row r="77" spans="1:17" ht="21" customHeight="1">
      <c r="A77" s="331"/>
      <c r="B77" s="403" t="s">
        <v>38</v>
      </c>
      <c r="C77" s="442"/>
      <c r="D77" s="476"/>
      <c r="E77" s="431"/>
      <c r="F77" s="442"/>
      <c r="G77" s="631"/>
      <c r="H77" s="632"/>
      <c r="I77" s="452"/>
      <c r="J77" s="452"/>
      <c r="K77" s="453"/>
      <c r="L77" s="451"/>
      <c r="M77" s="452"/>
      <c r="N77" s="452"/>
      <c r="O77" s="452"/>
      <c r="P77" s="453"/>
      <c r="Q77" s="184"/>
    </row>
    <row r="78" spans="1:17" ht="21" customHeight="1">
      <c r="A78" s="331">
        <v>49</v>
      </c>
      <c r="B78" s="552" t="s">
        <v>379</v>
      </c>
      <c r="C78" s="442">
        <v>4864961</v>
      </c>
      <c r="D78" s="475" t="s">
        <v>13</v>
      </c>
      <c r="E78" s="431" t="s">
        <v>363</v>
      </c>
      <c r="F78" s="442">
        <v>1000</v>
      </c>
      <c r="G78" s="451">
        <v>982126</v>
      </c>
      <c r="H78" s="452">
        <v>982328</v>
      </c>
      <c r="I78" s="452">
        <f>G78-H78</f>
        <v>-202</v>
      </c>
      <c r="J78" s="452">
        <f>$F78*I78</f>
        <v>-202000</v>
      </c>
      <c r="K78" s="453">
        <f>J78/1000000</f>
        <v>-0.202</v>
      </c>
      <c r="L78" s="451">
        <v>992818</v>
      </c>
      <c r="M78" s="452">
        <v>992900</v>
      </c>
      <c r="N78" s="452">
        <f>L78-M78</f>
        <v>-82</v>
      </c>
      <c r="O78" s="452">
        <f>$F78*N78</f>
        <v>-82000</v>
      </c>
      <c r="P78" s="453">
        <f>O78/1000000</f>
        <v>-0.082</v>
      </c>
      <c r="Q78" s="184"/>
    </row>
    <row r="79" spans="1:17" ht="21" customHeight="1">
      <c r="A79" s="331"/>
      <c r="B79" s="403" t="s">
        <v>197</v>
      </c>
      <c r="C79" s="442"/>
      <c r="D79" s="475"/>
      <c r="E79" s="431"/>
      <c r="F79" s="442"/>
      <c r="G79" s="639"/>
      <c r="H79" s="638"/>
      <c r="I79" s="452"/>
      <c r="J79" s="452"/>
      <c r="K79" s="452"/>
      <c r="L79" s="454"/>
      <c r="M79" s="455"/>
      <c r="N79" s="452"/>
      <c r="O79" s="452"/>
      <c r="P79" s="452"/>
      <c r="Q79" s="184"/>
    </row>
    <row r="80" spans="1:17" ht="21" customHeight="1">
      <c r="A80" s="331">
        <v>50</v>
      </c>
      <c r="B80" s="396" t="s">
        <v>381</v>
      </c>
      <c r="C80" s="442">
        <v>4902586</v>
      </c>
      <c r="D80" s="475" t="s">
        <v>13</v>
      </c>
      <c r="E80" s="431" t="s">
        <v>363</v>
      </c>
      <c r="F80" s="442">
        <v>100</v>
      </c>
      <c r="G80" s="451">
        <v>999578</v>
      </c>
      <c r="H80" s="452">
        <v>999572</v>
      </c>
      <c r="I80" s="452">
        <f>G80-H80</f>
        <v>6</v>
      </c>
      <c r="J80" s="452">
        <f>$F80*I80</f>
        <v>600</v>
      </c>
      <c r="K80" s="453">
        <f>J80/1000000</f>
        <v>0.0006</v>
      </c>
      <c r="L80" s="451">
        <v>4009</v>
      </c>
      <c r="M80" s="452">
        <v>2827</v>
      </c>
      <c r="N80" s="452">
        <f>L80-M80</f>
        <v>1182</v>
      </c>
      <c r="O80" s="452">
        <f>$F80*N80</f>
        <v>118200</v>
      </c>
      <c r="P80" s="453">
        <f>O80/1000000</f>
        <v>0.1182</v>
      </c>
      <c r="Q80" s="184"/>
    </row>
    <row r="81" spans="1:17" ht="21" customHeight="1">
      <c r="A81" s="331">
        <v>51</v>
      </c>
      <c r="B81" s="396" t="s">
        <v>382</v>
      </c>
      <c r="C81" s="442">
        <v>4902587</v>
      </c>
      <c r="D81" s="475" t="s">
        <v>13</v>
      </c>
      <c r="E81" s="431" t="s">
        <v>363</v>
      </c>
      <c r="F81" s="442">
        <v>100</v>
      </c>
      <c r="G81" s="451">
        <v>3118</v>
      </c>
      <c r="H81" s="452">
        <v>3113</v>
      </c>
      <c r="I81" s="452">
        <f>G81-H81</f>
        <v>5</v>
      </c>
      <c r="J81" s="452">
        <f>$F81*I81</f>
        <v>500</v>
      </c>
      <c r="K81" s="453">
        <f>J81/1000000</f>
        <v>0.0005</v>
      </c>
      <c r="L81" s="451">
        <v>8956</v>
      </c>
      <c r="M81" s="452">
        <v>7795</v>
      </c>
      <c r="N81" s="452">
        <f>L81-M81</f>
        <v>1161</v>
      </c>
      <c r="O81" s="452">
        <f>$F81*N81</f>
        <v>116100</v>
      </c>
      <c r="P81" s="453">
        <f>O81/1000000</f>
        <v>0.1161</v>
      </c>
      <c r="Q81" s="184"/>
    </row>
    <row r="82" spans="1:17" ht="21" customHeight="1">
      <c r="A82" s="331"/>
      <c r="B82" s="469" t="s">
        <v>399</v>
      </c>
      <c r="C82" s="442"/>
      <c r="D82" s="475"/>
      <c r="E82" s="431"/>
      <c r="F82" s="442"/>
      <c r="G82" s="451"/>
      <c r="H82" s="452"/>
      <c r="I82" s="452"/>
      <c r="J82" s="452"/>
      <c r="K82" s="452"/>
      <c r="L82" s="451"/>
      <c r="M82" s="452"/>
      <c r="N82" s="452"/>
      <c r="O82" s="452"/>
      <c r="P82" s="452"/>
      <c r="Q82" s="184"/>
    </row>
    <row r="83" spans="1:17" ht="21" customHeight="1">
      <c r="A83" s="331">
        <v>52</v>
      </c>
      <c r="B83" s="467" t="s">
        <v>398</v>
      </c>
      <c r="C83" s="442">
        <v>4902502</v>
      </c>
      <c r="D83" s="475" t="s">
        <v>13</v>
      </c>
      <c r="E83" s="431" t="s">
        <v>363</v>
      </c>
      <c r="F83" s="442">
        <v>1250</v>
      </c>
      <c r="G83" s="451">
        <v>998321</v>
      </c>
      <c r="H83" s="452">
        <v>998325</v>
      </c>
      <c r="I83" s="452">
        <f>G83-H83</f>
        <v>-4</v>
      </c>
      <c r="J83" s="452">
        <f>$F83*I83</f>
        <v>-5000</v>
      </c>
      <c r="K83" s="453">
        <f>J83/1000000</f>
        <v>-0.005</v>
      </c>
      <c r="L83" s="451">
        <v>375</v>
      </c>
      <c r="M83" s="452">
        <v>322</v>
      </c>
      <c r="N83" s="452">
        <f>L83-M83</f>
        <v>53</v>
      </c>
      <c r="O83" s="452">
        <f>$F83*N83</f>
        <v>66250</v>
      </c>
      <c r="P83" s="453">
        <f>O83/1000000</f>
        <v>0.06625</v>
      </c>
      <c r="Q83" s="184"/>
    </row>
    <row r="84" spans="1:17" ht="21" customHeight="1" thickBot="1">
      <c r="A84" s="120"/>
      <c r="B84" s="321"/>
      <c r="C84" s="238"/>
      <c r="D84" s="319"/>
      <c r="E84" s="319"/>
      <c r="F84" s="410"/>
      <c r="G84" s="429"/>
      <c r="H84" s="426"/>
      <c r="I84" s="427"/>
      <c r="J84" s="427"/>
      <c r="K84" s="427"/>
      <c r="L84" s="430"/>
      <c r="M84" s="427"/>
      <c r="N84" s="427"/>
      <c r="O84" s="427"/>
      <c r="P84" s="427"/>
      <c r="Q84" s="185"/>
    </row>
    <row r="85" spans="3:16" ht="17.25" thickTop="1">
      <c r="C85" s="95"/>
      <c r="D85" s="95"/>
      <c r="E85" s="95"/>
      <c r="F85" s="411"/>
      <c r="L85" s="19"/>
      <c r="M85" s="19"/>
      <c r="N85" s="19"/>
      <c r="O85" s="19"/>
      <c r="P85" s="19"/>
    </row>
    <row r="86" spans="1:16" ht="28.5" customHeight="1">
      <c r="A86" s="232" t="s">
        <v>329</v>
      </c>
      <c r="C86" s="69"/>
      <c r="D86" s="95"/>
      <c r="E86" s="95"/>
      <c r="F86" s="411"/>
      <c r="K86" s="237">
        <f>SUM(K8:K84)-K17</f>
        <v>2.1777000100000006</v>
      </c>
      <c r="L86" s="96"/>
      <c r="M86" s="96"/>
      <c r="N86" s="96"/>
      <c r="O86" s="96"/>
      <c r="P86" s="237">
        <f>SUM(P8:P84)-P17</f>
        <v>20.907912283999995</v>
      </c>
    </row>
    <row r="87" spans="3:16" ht="16.5">
      <c r="C87" s="95"/>
      <c r="D87" s="95"/>
      <c r="E87" s="95"/>
      <c r="F87" s="411"/>
      <c r="L87" s="19"/>
      <c r="M87" s="19"/>
      <c r="N87" s="19"/>
      <c r="O87" s="19"/>
      <c r="P87" s="19"/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43" t="s">
        <v>205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53" t="str">
        <f>NDPL!$Q$1</f>
        <v>JULY-2011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01/08/11</v>
      </c>
      <c r="H90" s="41" t="str">
        <f>NDPL!H5</f>
        <v>INTIAL READING 01/07/11</v>
      </c>
      <c r="I90" s="41" t="s">
        <v>4</v>
      </c>
      <c r="J90" s="41" t="s">
        <v>5</v>
      </c>
      <c r="K90" s="41" t="s">
        <v>6</v>
      </c>
      <c r="L90" s="43" t="str">
        <f>NDPL!G5</f>
        <v>FINAL READING 01/08/11</v>
      </c>
      <c r="M90" s="41" t="str">
        <f>NDPL!H5</f>
        <v>INTIAL READING 01/07/11</v>
      </c>
      <c r="N90" s="41" t="s">
        <v>4</v>
      </c>
      <c r="O90" s="41" t="s">
        <v>5</v>
      </c>
      <c r="P90" s="41" t="s">
        <v>6</v>
      </c>
      <c r="Q90" s="42" t="s">
        <v>326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6"/>
      <c r="B92" s="487" t="s">
        <v>186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 customHeight="1">
      <c r="A93" s="421">
        <v>1</v>
      </c>
      <c r="B93" s="488" t="s">
        <v>187</v>
      </c>
      <c r="C93" s="442">
        <v>4865143</v>
      </c>
      <c r="D93" s="155" t="s">
        <v>13</v>
      </c>
      <c r="E93" s="119" t="s">
        <v>363</v>
      </c>
      <c r="F93" s="414">
        <v>100</v>
      </c>
      <c r="G93" s="451">
        <v>975305</v>
      </c>
      <c r="H93" s="452">
        <v>975305</v>
      </c>
      <c r="I93" s="386">
        <f>G93-H93</f>
        <v>0</v>
      </c>
      <c r="J93" s="386">
        <f>$F93*I93</f>
        <v>0</v>
      </c>
      <c r="K93" s="386">
        <f aca="true" t="shared" si="6" ref="K93:K140">J93/1000000</f>
        <v>0</v>
      </c>
      <c r="L93" s="451">
        <v>857574</v>
      </c>
      <c r="M93" s="452">
        <v>857574</v>
      </c>
      <c r="N93" s="386">
        <f>L93-M93</f>
        <v>0</v>
      </c>
      <c r="O93" s="386">
        <f>$F93*N93</f>
        <v>0</v>
      </c>
      <c r="P93" s="386">
        <f aca="true" t="shared" si="7" ref="P93:P140">O93/1000000</f>
        <v>0</v>
      </c>
      <c r="Q93" s="405"/>
    </row>
    <row r="94" spans="1:17" ht="18" customHeight="1">
      <c r="A94" s="421"/>
      <c r="B94" s="489" t="s">
        <v>45</v>
      </c>
      <c r="C94" s="442"/>
      <c r="D94" s="155"/>
      <c r="E94" s="155"/>
      <c r="F94" s="414"/>
      <c r="G94" s="633"/>
      <c r="H94" s="632"/>
      <c r="I94" s="386"/>
      <c r="J94" s="386"/>
      <c r="K94" s="386"/>
      <c r="L94" s="337"/>
      <c r="M94" s="386"/>
      <c r="N94" s="386"/>
      <c r="O94" s="386"/>
      <c r="P94" s="386"/>
      <c r="Q94" s="405"/>
    </row>
    <row r="95" spans="1:17" ht="18" customHeight="1">
      <c r="A95" s="421"/>
      <c r="B95" s="489" t="s">
        <v>123</v>
      </c>
      <c r="C95" s="442"/>
      <c r="D95" s="155"/>
      <c r="E95" s="155"/>
      <c r="F95" s="414"/>
      <c r="G95" s="633"/>
      <c r="H95" s="632"/>
      <c r="I95" s="386"/>
      <c r="J95" s="386"/>
      <c r="K95" s="386"/>
      <c r="L95" s="337"/>
      <c r="M95" s="386"/>
      <c r="N95" s="386"/>
      <c r="O95" s="386"/>
      <c r="P95" s="386"/>
      <c r="Q95" s="405"/>
    </row>
    <row r="96" spans="1:17" ht="18" customHeight="1">
      <c r="A96" s="421">
        <v>2</v>
      </c>
      <c r="B96" s="488" t="s">
        <v>124</v>
      </c>
      <c r="C96" s="442">
        <v>4865134</v>
      </c>
      <c r="D96" s="155" t="s">
        <v>13</v>
      </c>
      <c r="E96" s="119" t="s">
        <v>363</v>
      </c>
      <c r="F96" s="414">
        <v>-100</v>
      </c>
      <c r="G96" s="451">
        <v>80780</v>
      </c>
      <c r="H96" s="452">
        <v>78241</v>
      </c>
      <c r="I96" s="386">
        <f aca="true" t="shared" si="8" ref="I96:I140">G96-H96</f>
        <v>2539</v>
      </c>
      <c r="J96" s="386">
        <f aca="true" t="shared" si="9" ref="J96:J140">$F96*I96</f>
        <v>-253900</v>
      </c>
      <c r="K96" s="386">
        <f t="shared" si="6"/>
        <v>-0.2539</v>
      </c>
      <c r="L96" s="451">
        <v>1752</v>
      </c>
      <c r="M96" s="452">
        <v>1753</v>
      </c>
      <c r="N96" s="386">
        <f aca="true" t="shared" si="10" ref="N96:N140">L96-M96</f>
        <v>-1</v>
      </c>
      <c r="O96" s="386">
        <f aca="true" t="shared" si="11" ref="O96:O140">$F96*N96</f>
        <v>100</v>
      </c>
      <c r="P96" s="386">
        <f t="shared" si="7"/>
        <v>0.0001</v>
      </c>
      <c r="Q96" s="405"/>
    </row>
    <row r="97" spans="1:17" ht="18" customHeight="1">
      <c r="A97" s="421">
        <v>3</v>
      </c>
      <c r="B97" s="419" t="s">
        <v>125</v>
      </c>
      <c r="C97" s="442">
        <v>4865135</v>
      </c>
      <c r="D97" s="106" t="s">
        <v>13</v>
      </c>
      <c r="E97" s="119" t="s">
        <v>363</v>
      </c>
      <c r="F97" s="414">
        <v>-100</v>
      </c>
      <c r="G97" s="451">
        <v>50624</v>
      </c>
      <c r="H97" s="452">
        <v>42555</v>
      </c>
      <c r="I97" s="386">
        <f t="shared" si="8"/>
        <v>8069</v>
      </c>
      <c r="J97" s="386">
        <f t="shared" si="9"/>
        <v>-806900</v>
      </c>
      <c r="K97" s="386">
        <f t="shared" si="6"/>
        <v>-0.8069</v>
      </c>
      <c r="L97" s="451">
        <v>999387</v>
      </c>
      <c r="M97" s="452">
        <v>999408</v>
      </c>
      <c r="N97" s="386">
        <f t="shared" si="10"/>
        <v>-21</v>
      </c>
      <c r="O97" s="386">
        <f t="shared" si="11"/>
        <v>2100</v>
      </c>
      <c r="P97" s="386">
        <f t="shared" si="7"/>
        <v>0.0021</v>
      </c>
      <c r="Q97" s="405"/>
    </row>
    <row r="98" spans="1:17" ht="18" customHeight="1">
      <c r="A98" s="421">
        <v>4</v>
      </c>
      <c r="B98" s="488" t="s">
        <v>188</v>
      </c>
      <c r="C98" s="442">
        <v>4864804</v>
      </c>
      <c r="D98" s="155" t="s">
        <v>13</v>
      </c>
      <c r="E98" s="119" t="s">
        <v>363</v>
      </c>
      <c r="F98" s="414">
        <v>-100</v>
      </c>
      <c r="G98" s="451">
        <v>351</v>
      </c>
      <c r="H98" s="452">
        <v>351</v>
      </c>
      <c r="I98" s="386">
        <f t="shared" si="8"/>
        <v>0</v>
      </c>
      <c r="J98" s="386">
        <f t="shared" si="9"/>
        <v>0</v>
      </c>
      <c r="K98" s="386">
        <f t="shared" si="6"/>
        <v>0</v>
      </c>
      <c r="L98" s="451">
        <v>999974</v>
      </c>
      <c r="M98" s="452">
        <v>999974</v>
      </c>
      <c r="N98" s="386">
        <f t="shared" si="10"/>
        <v>0</v>
      </c>
      <c r="O98" s="386">
        <f t="shared" si="11"/>
        <v>0</v>
      </c>
      <c r="P98" s="386">
        <f t="shared" si="7"/>
        <v>0</v>
      </c>
      <c r="Q98" s="405"/>
    </row>
    <row r="99" spans="1:17" ht="18" customHeight="1">
      <c r="A99" s="421">
        <v>5</v>
      </c>
      <c r="B99" s="488" t="s">
        <v>189</v>
      </c>
      <c r="C99" s="442">
        <v>4865163</v>
      </c>
      <c r="D99" s="155" t="s">
        <v>13</v>
      </c>
      <c r="E99" s="119" t="s">
        <v>363</v>
      </c>
      <c r="F99" s="414">
        <v>-100</v>
      </c>
      <c r="G99" s="451">
        <v>567</v>
      </c>
      <c r="H99" s="452">
        <v>567</v>
      </c>
      <c r="I99" s="386">
        <f t="shared" si="8"/>
        <v>0</v>
      </c>
      <c r="J99" s="386">
        <f t="shared" si="9"/>
        <v>0</v>
      </c>
      <c r="K99" s="386">
        <f t="shared" si="6"/>
        <v>0</v>
      </c>
      <c r="L99" s="451">
        <v>999997</v>
      </c>
      <c r="M99" s="452">
        <v>999997</v>
      </c>
      <c r="N99" s="386">
        <f t="shared" si="10"/>
        <v>0</v>
      </c>
      <c r="O99" s="386">
        <f t="shared" si="11"/>
        <v>0</v>
      </c>
      <c r="P99" s="386">
        <f t="shared" si="7"/>
        <v>0</v>
      </c>
      <c r="Q99" s="405"/>
    </row>
    <row r="100" spans="1:17" ht="18" customHeight="1">
      <c r="A100" s="421"/>
      <c r="B100" s="490" t="s">
        <v>190</v>
      </c>
      <c r="C100" s="442"/>
      <c r="D100" s="106"/>
      <c r="E100" s="106"/>
      <c r="F100" s="414"/>
      <c r="G100" s="633"/>
      <c r="H100" s="632"/>
      <c r="I100" s="386"/>
      <c r="J100" s="386"/>
      <c r="K100" s="386"/>
      <c r="L100" s="337"/>
      <c r="M100" s="386"/>
      <c r="N100" s="386"/>
      <c r="O100" s="386"/>
      <c r="P100" s="386"/>
      <c r="Q100" s="405"/>
    </row>
    <row r="101" spans="1:17" ht="18" customHeight="1">
      <c r="A101" s="421"/>
      <c r="B101" s="490" t="s">
        <v>114</v>
      </c>
      <c r="C101" s="442"/>
      <c r="D101" s="106"/>
      <c r="E101" s="106"/>
      <c r="F101" s="414"/>
      <c r="G101" s="633"/>
      <c r="H101" s="632"/>
      <c r="I101" s="386"/>
      <c r="J101" s="386"/>
      <c r="K101" s="386"/>
      <c r="L101" s="337"/>
      <c r="M101" s="386"/>
      <c r="N101" s="386"/>
      <c r="O101" s="386"/>
      <c r="P101" s="386"/>
      <c r="Q101" s="405"/>
    </row>
    <row r="102" spans="1:17" ht="18" customHeight="1">
      <c r="A102" s="421">
        <v>6</v>
      </c>
      <c r="B102" s="488" t="s">
        <v>191</v>
      </c>
      <c r="C102" s="442">
        <v>4865140</v>
      </c>
      <c r="D102" s="155" t="s">
        <v>13</v>
      </c>
      <c r="E102" s="119" t="s">
        <v>363</v>
      </c>
      <c r="F102" s="414">
        <v>-100</v>
      </c>
      <c r="G102" s="451">
        <v>754489</v>
      </c>
      <c r="H102" s="452">
        <v>750257</v>
      </c>
      <c r="I102" s="386">
        <f t="shared" si="8"/>
        <v>4232</v>
      </c>
      <c r="J102" s="386">
        <f t="shared" si="9"/>
        <v>-423200</v>
      </c>
      <c r="K102" s="386">
        <f t="shared" si="6"/>
        <v>-0.4232</v>
      </c>
      <c r="L102" s="451">
        <v>43953</v>
      </c>
      <c r="M102" s="452">
        <v>43876</v>
      </c>
      <c r="N102" s="386">
        <f t="shared" si="10"/>
        <v>77</v>
      </c>
      <c r="O102" s="386">
        <f t="shared" si="11"/>
        <v>-7700</v>
      </c>
      <c r="P102" s="386">
        <f t="shared" si="7"/>
        <v>-0.0077</v>
      </c>
      <c r="Q102" s="405"/>
    </row>
    <row r="103" spans="1:17" ht="18" customHeight="1">
      <c r="A103" s="421">
        <v>7</v>
      </c>
      <c r="B103" s="488" t="s">
        <v>192</v>
      </c>
      <c r="C103" s="442">
        <v>4864852</v>
      </c>
      <c r="D103" s="155" t="s">
        <v>13</v>
      </c>
      <c r="E103" s="119" t="s">
        <v>363</v>
      </c>
      <c r="F103" s="414">
        <v>-1000</v>
      </c>
      <c r="G103" s="451">
        <v>3063</v>
      </c>
      <c r="H103" s="452">
        <v>3075</v>
      </c>
      <c r="I103" s="386">
        <f t="shared" si="8"/>
        <v>-12</v>
      </c>
      <c r="J103" s="386">
        <f t="shared" si="9"/>
        <v>12000</v>
      </c>
      <c r="K103" s="386">
        <f t="shared" si="6"/>
        <v>0.012</v>
      </c>
      <c r="L103" s="451">
        <v>1754</v>
      </c>
      <c r="M103" s="452">
        <v>1653</v>
      </c>
      <c r="N103" s="386">
        <f t="shared" si="10"/>
        <v>101</v>
      </c>
      <c r="O103" s="386">
        <f t="shared" si="11"/>
        <v>-101000</v>
      </c>
      <c r="P103" s="386">
        <f t="shared" si="7"/>
        <v>-0.101</v>
      </c>
      <c r="Q103" s="405"/>
    </row>
    <row r="104" spans="1:17" ht="18" customHeight="1">
      <c r="A104" s="421">
        <v>8</v>
      </c>
      <c r="B104" s="488" t="s">
        <v>193</v>
      </c>
      <c r="C104" s="442">
        <v>4865142</v>
      </c>
      <c r="D104" s="155" t="s">
        <v>13</v>
      </c>
      <c r="E104" s="119" t="s">
        <v>363</v>
      </c>
      <c r="F104" s="414">
        <v>-100</v>
      </c>
      <c r="G104" s="451">
        <v>783670</v>
      </c>
      <c r="H104" s="452">
        <v>774228</v>
      </c>
      <c r="I104" s="386">
        <f t="shared" si="8"/>
        <v>9442</v>
      </c>
      <c r="J104" s="386">
        <f t="shared" si="9"/>
        <v>-944200</v>
      </c>
      <c r="K104" s="386">
        <f t="shared" si="6"/>
        <v>-0.9442</v>
      </c>
      <c r="L104" s="451">
        <v>39099</v>
      </c>
      <c r="M104" s="452">
        <v>39012</v>
      </c>
      <c r="N104" s="386">
        <f t="shared" si="10"/>
        <v>87</v>
      </c>
      <c r="O104" s="386">
        <f t="shared" si="11"/>
        <v>-8700</v>
      </c>
      <c r="P104" s="386">
        <f t="shared" si="7"/>
        <v>-0.0087</v>
      </c>
      <c r="Q104" s="405"/>
    </row>
    <row r="105" spans="1:17" ht="18" customHeight="1">
      <c r="A105" s="421"/>
      <c r="B105" s="489" t="s">
        <v>114</v>
      </c>
      <c r="C105" s="442"/>
      <c r="D105" s="155"/>
      <c r="E105" s="155"/>
      <c r="F105" s="414"/>
      <c r="G105" s="633"/>
      <c r="H105" s="632"/>
      <c r="I105" s="386"/>
      <c r="J105" s="386"/>
      <c r="K105" s="386"/>
      <c r="L105" s="337"/>
      <c r="M105" s="386"/>
      <c r="N105" s="386"/>
      <c r="O105" s="386"/>
      <c r="P105" s="386"/>
      <c r="Q105" s="405"/>
    </row>
    <row r="106" spans="1:17" ht="18" customHeight="1">
      <c r="A106" s="421">
        <v>9</v>
      </c>
      <c r="B106" s="488" t="s">
        <v>194</v>
      </c>
      <c r="C106" s="442">
        <v>4865093</v>
      </c>
      <c r="D106" s="155" t="s">
        <v>13</v>
      </c>
      <c r="E106" s="119" t="s">
        <v>363</v>
      </c>
      <c r="F106" s="414">
        <v>-100</v>
      </c>
      <c r="G106" s="451">
        <v>16791</v>
      </c>
      <c r="H106" s="452">
        <v>16258</v>
      </c>
      <c r="I106" s="386">
        <f t="shared" si="8"/>
        <v>533</v>
      </c>
      <c r="J106" s="386">
        <f t="shared" si="9"/>
        <v>-53300</v>
      </c>
      <c r="K106" s="386">
        <f t="shared" si="6"/>
        <v>-0.0533</v>
      </c>
      <c r="L106" s="451">
        <v>50610</v>
      </c>
      <c r="M106" s="452">
        <v>49695</v>
      </c>
      <c r="N106" s="386">
        <f t="shared" si="10"/>
        <v>915</v>
      </c>
      <c r="O106" s="386">
        <f t="shared" si="11"/>
        <v>-91500</v>
      </c>
      <c r="P106" s="386">
        <f t="shared" si="7"/>
        <v>-0.0915</v>
      </c>
      <c r="Q106" s="405"/>
    </row>
    <row r="107" spans="1:17" ht="18" customHeight="1">
      <c r="A107" s="421">
        <v>10</v>
      </c>
      <c r="B107" s="488" t="s">
        <v>195</v>
      </c>
      <c r="C107" s="442">
        <v>4865094</v>
      </c>
      <c r="D107" s="155" t="s">
        <v>13</v>
      </c>
      <c r="E107" s="119" t="s">
        <v>363</v>
      </c>
      <c r="F107" s="414">
        <v>-100</v>
      </c>
      <c r="G107" s="451">
        <v>14771</v>
      </c>
      <c r="H107" s="452">
        <v>14626</v>
      </c>
      <c r="I107" s="386">
        <f t="shared" si="8"/>
        <v>145</v>
      </c>
      <c r="J107" s="386">
        <f t="shared" si="9"/>
        <v>-14500</v>
      </c>
      <c r="K107" s="386">
        <f t="shared" si="6"/>
        <v>-0.0145</v>
      </c>
      <c r="L107" s="451">
        <v>51086</v>
      </c>
      <c r="M107" s="452">
        <v>50397</v>
      </c>
      <c r="N107" s="386">
        <f t="shared" si="10"/>
        <v>689</v>
      </c>
      <c r="O107" s="386">
        <f t="shared" si="11"/>
        <v>-68900</v>
      </c>
      <c r="P107" s="386">
        <f t="shared" si="7"/>
        <v>-0.0689</v>
      </c>
      <c r="Q107" s="405"/>
    </row>
    <row r="108" spans="1:17" ht="18">
      <c r="A108" s="708">
        <v>11</v>
      </c>
      <c r="B108" s="709" t="s">
        <v>196</v>
      </c>
      <c r="C108" s="710">
        <v>4865144</v>
      </c>
      <c r="D108" s="196" t="s">
        <v>13</v>
      </c>
      <c r="E108" s="197" t="s">
        <v>363</v>
      </c>
      <c r="F108" s="711">
        <v>-200</v>
      </c>
      <c r="G108" s="712">
        <v>39908</v>
      </c>
      <c r="H108" s="713">
        <v>38484</v>
      </c>
      <c r="I108" s="377">
        <f>G108-H108</f>
        <v>1424</v>
      </c>
      <c r="J108" s="377">
        <f t="shared" si="9"/>
        <v>-284800</v>
      </c>
      <c r="K108" s="377">
        <f t="shared" si="6"/>
        <v>-0.2848</v>
      </c>
      <c r="L108" s="712">
        <v>103303</v>
      </c>
      <c r="M108" s="713">
        <v>102710</v>
      </c>
      <c r="N108" s="377">
        <f>L108-M108</f>
        <v>593</v>
      </c>
      <c r="O108" s="377">
        <f t="shared" si="11"/>
        <v>-118600</v>
      </c>
      <c r="P108" s="377">
        <f t="shared" si="7"/>
        <v>-0.1186</v>
      </c>
      <c r="Q108" s="707"/>
    </row>
    <row r="109" spans="1:17" ht="18" customHeight="1">
      <c r="A109" s="421"/>
      <c r="B109" s="490" t="s">
        <v>190</v>
      </c>
      <c r="C109" s="442"/>
      <c r="D109" s="106"/>
      <c r="E109" s="106"/>
      <c r="F109" s="406"/>
      <c r="G109" s="633"/>
      <c r="H109" s="632"/>
      <c r="I109" s="386"/>
      <c r="J109" s="386"/>
      <c r="K109" s="386"/>
      <c r="L109" s="337"/>
      <c r="M109" s="386"/>
      <c r="N109" s="386"/>
      <c r="O109" s="386"/>
      <c r="P109" s="386"/>
      <c r="Q109" s="405"/>
    </row>
    <row r="110" spans="1:17" ht="18" customHeight="1">
      <c r="A110" s="421"/>
      <c r="B110" s="489" t="s">
        <v>197</v>
      </c>
      <c r="C110" s="442"/>
      <c r="D110" s="155"/>
      <c r="E110" s="155"/>
      <c r="F110" s="406"/>
      <c r="G110" s="633"/>
      <c r="H110" s="632"/>
      <c r="I110" s="386"/>
      <c r="J110" s="386"/>
      <c r="K110" s="386"/>
      <c r="L110" s="337"/>
      <c r="M110" s="386"/>
      <c r="N110" s="386"/>
      <c r="O110" s="386"/>
      <c r="P110" s="386"/>
      <c r="Q110" s="405"/>
    </row>
    <row r="111" spans="1:17" ht="18" customHeight="1">
      <c r="A111" s="421">
        <v>12</v>
      </c>
      <c r="B111" s="488" t="s">
        <v>388</v>
      </c>
      <c r="C111" s="414">
        <v>4865103</v>
      </c>
      <c r="D111" s="106" t="s">
        <v>13</v>
      </c>
      <c r="E111" s="119" t="s">
        <v>363</v>
      </c>
      <c r="F111" s="414">
        <v>-100</v>
      </c>
      <c r="G111" s="451">
        <v>17776</v>
      </c>
      <c r="H111" s="452">
        <v>16915</v>
      </c>
      <c r="I111" s="386">
        <f>G111-H111</f>
        <v>861</v>
      </c>
      <c r="J111" s="386">
        <f>$F111*I111</f>
        <v>-86100</v>
      </c>
      <c r="K111" s="386">
        <f>J111/1000000</f>
        <v>-0.0861</v>
      </c>
      <c r="L111" s="451">
        <v>9823</v>
      </c>
      <c r="M111" s="452">
        <v>8320</v>
      </c>
      <c r="N111" s="386">
        <f>L111-M111</f>
        <v>1503</v>
      </c>
      <c r="O111" s="386">
        <f>$F111*N111</f>
        <v>-150300</v>
      </c>
      <c r="P111" s="386">
        <f>O111/1000000</f>
        <v>-0.1503</v>
      </c>
      <c r="Q111" s="184"/>
    </row>
    <row r="112" spans="1:17" ht="18" customHeight="1">
      <c r="A112" s="421">
        <v>13</v>
      </c>
      <c r="B112" s="488" t="s">
        <v>198</v>
      </c>
      <c r="C112" s="442">
        <v>4865132</v>
      </c>
      <c r="D112" s="155" t="s">
        <v>13</v>
      </c>
      <c r="E112" s="119" t="s">
        <v>363</v>
      </c>
      <c r="F112" s="414">
        <v>-100</v>
      </c>
      <c r="G112" s="451">
        <v>17507</v>
      </c>
      <c r="H112" s="452">
        <v>17091</v>
      </c>
      <c r="I112" s="386">
        <f t="shared" si="8"/>
        <v>416</v>
      </c>
      <c r="J112" s="386">
        <f t="shared" si="9"/>
        <v>-41600</v>
      </c>
      <c r="K112" s="386">
        <f t="shared" si="6"/>
        <v>-0.0416</v>
      </c>
      <c r="L112" s="451">
        <v>617466</v>
      </c>
      <c r="M112" s="452">
        <v>613936</v>
      </c>
      <c r="N112" s="386">
        <f t="shared" si="10"/>
        <v>3530</v>
      </c>
      <c r="O112" s="386">
        <f t="shared" si="11"/>
        <v>-353000</v>
      </c>
      <c r="P112" s="386">
        <f t="shared" si="7"/>
        <v>-0.353</v>
      </c>
      <c r="Q112" s="405"/>
    </row>
    <row r="113" spans="1:17" ht="18" customHeight="1">
      <c r="A113" s="421">
        <v>14</v>
      </c>
      <c r="B113" s="419" t="s">
        <v>199</v>
      </c>
      <c r="C113" s="442">
        <v>4864803</v>
      </c>
      <c r="D113" s="106" t="s">
        <v>13</v>
      </c>
      <c r="E113" s="119" t="s">
        <v>363</v>
      </c>
      <c r="F113" s="414">
        <v>-100</v>
      </c>
      <c r="G113" s="451">
        <v>86027</v>
      </c>
      <c r="H113" s="452">
        <v>85943</v>
      </c>
      <c r="I113" s="362">
        <f t="shared" si="8"/>
        <v>84</v>
      </c>
      <c r="J113" s="362">
        <f t="shared" si="9"/>
        <v>-8400</v>
      </c>
      <c r="K113" s="362">
        <f t="shared" si="6"/>
        <v>-0.0084</v>
      </c>
      <c r="L113" s="451">
        <v>208459</v>
      </c>
      <c r="M113" s="452">
        <v>197317</v>
      </c>
      <c r="N113" s="386">
        <f t="shared" si="10"/>
        <v>11142</v>
      </c>
      <c r="O113" s="386">
        <f t="shared" si="11"/>
        <v>-1114200</v>
      </c>
      <c r="P113" s="386">
        <f t="shared" si="7"/>
        <v>-1.1142</v>
      </c>
      <c r="Q113" s="405"/>
    </row>
    <row r="114" spans="1:17" ht="18" customHeight="1">
      <c r="A114" s="421"/>
      <c r="B114" s="489" t="s">
        <v>200</v>
      </c>
      <c r="C114" s="442"/>
      <c r="D114" s="155"/>
      <c r="E114" s="155"/>
      <c r="F114" s="414"/>
      <c r="G114" s="451"/>
      <c r="H114" s="452"/>
      <c r="I114" s="386"/>
      <c r="J114" s="386"/>
      <c r="K114" s="386"/>
      <c r="L114" s="337"/>
      <c r="M114" s="386"/>
      <c r="N114" s="386"/>
      <c r="O114" s="386"/>
      <c r="P114" s="386"/>
      <c r="Q114" s="405"/>
    </row>
    <row r="115" spans="1:17" ht="18" customHeight="1">
      <c r="A115" s="421">
        <v>15</v>
      </c>
      <c r="B115" s="419" t="s">
        <v>201</v>
      </c>
      <c r="C115" s="442">
        <v>4865133</v>
      </c>
      <c r="D115" s="106" t="s">
        <v>13</v>
      </c>
      <c r="E115" s="119" t="s">
        <v>363</v>
      </c>
      <c r="F115" s="414">
        <v>100</v>
      </c>
      <c r="G115" s="451">
        <v>159459</v>
      </c>
      <c r="H115" s="452">
        <v>159080</v>
      </c>
      <c r="I115" s="386">
        <f t="shared" si="8"/>
        <v>379</v>
      </c>
      <c r="J115" s="386">
        <f t="shared" si="9"/>
        <v>37900</v>
      </c>
      <c r="K115" s="386">
        <f t="shared" si="6"/>
        <v>0.0379</v>
      </c>
      <c r="L115" s="451">
        <v>33178</v>
      </c>
      <c r="M115" s="452">
        <v>31900</v>
      </c>
      <c r="N115" s="386">
        <f t="shared" si="10"/>
        <v>1278</v>
      </c>
      <c r="O115" s="386">
        <f t="shared" si="11"/>
        <v>127800</v>
      </c>
      <c r="P115" s="386">
        <f t="shared" si="7"/>
        <v>0.1278</v>
      </c>
      <c r="Q115" s="405"/>
    </row>
    <row r="116" spans="1:17" ht="18" customHeight="1">
      <c r="A116" s="421"/>
      <c r="B116" s="490" t="s">
        <v>202</v>
      </c>
      <c r="C116" s="442"/>
      <c r="D116" s="106"/>
      <c r="E116" s="155"/>
      <c r="F116" s="414"/>
      <c r="G116" s="633"/>
      <c r="H116" s="632"/>
      <c r="I116" s="386"/>
      <c r="J116" s="386"/>
      <c r="K116" s="386"/>
      <c r="L116" s="337"/>
      <c r="M116" s="386"/>
      <c r="N116" s="386"/>
      <c r="O116" s="386"/>
      <c r="P116" s="386"/>
      <c r="Q116" s="405"/>
    </row>
    <row r="117" spans="1:17" ht="18" customHeight="1">
      <c r="A117" s="421">
        <v>16</v>
      </c>
      <c r="B117" s="419" t="s">
        <v>186</v>
      </c>
      <c r="C117" s="442">
        <v>4865076</v>
      </c>
      <c r="D117" s="106" t="s">
        <v>13</v>
      </c>
      <c r="E117" s="119" t="s">
        <v>363</v>
      </c>
      <c r="F117" s="414">
        <v>-100</v>
      </c>
      <c r="G117" s="451">
        <v>854</v>
      </c>
      <c r="H117" s="452">
        <v>775</v>
      </c>
      <c r="I117" s="386">
        <f t="shared" si="8"/>
        <v>79</v>
      </c>
      <c r="J117" s="386">
        <f t="shared" si="9"/>
        <v>-7900</v>
      </c>
      <c r="K117" s="386">
        <f t="shared" si="6"/>
        <v>-0.0079</v>
      </c>
      <c r="L117" s="451">
        <v>12103</v>
      </c>
      <c r="M117" s="452">
        <v>11903</v>
      </c>
      <c r="N117" s="386">
        <f t="shared" si="10"/>
        <v>200</v>
      </c>
      <c r="O117" s="386">
        <f t="shared" si="11"/>
        <v>-20000</v>
      </c>
      <c r="P117" s="386">
        <f t="shared" si="7"/>
        <v>-0.02</v>
      </c>
      <c r="Q117" s="405"/>
    </row>
    <row r="118" spans="1:17" ht="18" customHeight="1">
      <c r="A118" s="421">
        <v>17</v>
      </c>
      <c r="B118" s="488" t="s">
        <v>203</v>
      </c>
      <c r="C118" s="442">
        <v>4865077</v>
      </c>
      <c r="D118" s="155" t="s">
        <v>13</v>
      </c>
      <c r="E118" s="119" t="s">
        <v>363</v>
      </c>
      <c r="F118" s="414">
        <v>-100</v>
      </c>
      <c r="G118" s="633"/>
      <c r="H118" s="638"/>
      <c r="I118" s="386">
        <f t="shared" si="8"/>
        <v>0</v>
      </c>
      <c r="J118" s="386">
        <f t="shared" si="9"/>
        <v>0</v>
      </c>
      <c r="K118" s="386">
        <f t="shared" si="6"/>
        <v>0</v>
      </c>
      <c r="L118" s="331"/>
      <c r="M118" s="362"/>
      <c r="N118" s="386">
        <f t="shared" si="10"/>
        <v>0</v>
      </c>
      <c r="O118" s="386">
        <f t="shared" si="11"/>
        <v>0</v>
      </c>
      <c r="P118" s="386">
        <f t="shared" si="7"/>
        <v>0</v>
      </c>
      <c r="Q118" s="405"/>
    </row>
    <row r="119" spans="1:17" ht="18" customHeight="1">
      <c r="A119" s="449"/>
      <c r="B119" s="489" t="s">
        <v>53</v>
      </c>
      <c r="C119" s="411"/>
      <c r="D119" s="95"/>
      <c r="E119" s="95"/>
      <c r="F119" s="414"/>
      <c r="G119" s="633"/>
      <c r="H119" s="632"/>
      <c r="I119" s="386"/>
      <c r="J119" s="386"/>
      <c r="K119" s="386"/>
      <c r="L119" s="337"/>
      <c r="M119" s="386"/>
      <c r="N119" s="386"/>
      <c r="O119" s="386"/>
      <c r="P119" s="386"/>
      <c r="Q119" s="405"/>
    </row>
    <row r="120" spans="1:17" ht="18" customHeight="1">
      <c r="A120" s="421">
        <v>18</v>
      </c>
      <c r="B120" s="491" t="s">
        <v>208</v>
      </c>
      <c r="C120" s="442">
        <v>4864824</v>
      </c>
      <c r="D120" s="119" t="s">
        <v>13</v>
      </c>
      <c r="E120" s="119" t="s">
        <v>363</v>
      </c>
      <c r="F120" s="414">
        <v>-100</v>
      </c>
      <c r="G120" s="451">
        <v>9018</v>
      </c>
      <c r="H120" s="452">
        <v>9269</v>
      </c>
      <c r="I120" s="386">
        <f t="shared" si="8"/>
        <v>-251</v>
      </c>
      <c r="J120" s="386">
        <f t="shared" si="9"/>
        <v>25100</v>
      </c>
      <c r="K120" s="386">
        <f t="shared" si="6"/>
        <v>0.0251</v>
      </c>
      <c r="L120" s="451">
        <v>53243</v>
      </c>
      <c r="M120" s="452">
        <v>49860</v>
      </c>
      <c r="N120" s="386">
        <f t="shared" si="10"/>
        <v>3383</v>
      </c>
      <c r="O120" s="386">
        <f t="shared" si="11"/>
        <v>-338300</v>
      </c>
      <c r="P120" s="386">
        <f t="shared" si="7"/>
        <v>-0.3383</v>
      </c>
      <c r="Q120" s="405"/>
    </row>
    <row r="121" spans="1:17" ht="18" customHeight="1">
      <c r="A121" s="421"/>
      <c r="B121" s="490" t="s">
        <v>54</v>
      </c>
      <c r="C121" s="414"/>
      <c r="D121" s="106"/>
      <c r="E121" s="106"/>
      <c r="F121" s="414"/>
      <c r="G121" s="633"/>
      <c r="H121" s="632"/>
      <c r="I121" s="386"/>
      <c r="J121" s="386"/>
      <c r="K121" s="386"/>
      <c r="L121" s="337"/>
      <c r="M121" s="386"/>
      <c r="N121" s="386"/>
      <c r="O121" s="386"/>
      <c r="P121" s="386"/>
      <c r="Q121" s="405"/>
    </row>
    <row r="122" spans="1:17" ht="18" customHeight="1">
      <c r="A122" s="421"/>
      <c r="B122" s="490" t="s">
        <v>55</v>
      </c>
      <c r="C122" s="414"/>
      <c r="D122" s="106"/>
      <c r="E122" s="106"/>
      <c r="F122" s="414"/>
      <c r="G122" s="633"/>
      <c r="H122" s="632"/>
      <c r="I122" s="386"/>
      <c r="J122" s="386"/>
      <c r="K122" s="386"/>
      <c r="L122" s="337"/>
      <c r="M122" s="386"/>
      <c r="N122" s="386"/>
      <c r="O122" s="386"/>
      <c r="P122" s="386"/>
      <c r="Q122" s="405"/>
    </row>
    <row r="123" spans="1:17" ht="18" customHeight="1">
      <c r="A123" s="421"/>
      <c r="B123" s="490" t="s">
        <v>56</v>
      </c>
      <c r="C123" s="414"/>
      <c r="D123" s="106"/>
      <c r="E123" s="106"/>
      <c r="F123" s="414"/>
      <c r="G123" s="633"/>
      <c r="H123" s="632"/>
      <c r="I123" s="386"/>
      <c r="J123" s="386"/>
      <c r="K123" s="386"/>
      <c r="L123" s="337"/>
      <c r="M123" s="386"/>
      <c r="N123" s="386"/>
      <c r="O123" s="386"/>
      <c r="P123" s="386"/>
      <c r="Q123" s="405"/>
    </row>
    <row r="124" spans="1:17" ht="17.25" customHeight="1">
      <c r="A124" s="421">
        <v>19</v>
      </c>
      <c r="B124" s="488" t="s">
        <v>57</v>
      </c>
      <c r="C124" s="442">
        <v>4865090</v>
      </c>
      <c r="D124" s="155" t="s">
        <v>13</v>
      </c>
      <c r="E124" s="119" t="s">
        <v>363</v>
      </c>
      <c r="F124" s="414">
        <v>-100</v>
      </c>
      <c r="G124" s="451">
        <v>7231</v>
      </c>
      <c r="H124" s="452">
        <v>7231</v>
      </c>
      <c r="I124" s="386">
        <f>G124-H124</f>
        <v>0</v>
      </c>
      <c r="J124" s="386">
        <f t="shared" si="9"/>
        <v>0</v>
      </c>
      <c r="K124" s="386">
        <f t="shared" si="6"/>
        <v>0</v>
      </c>
      <c r="L124" s="451">
        <v>10335</v>
      </c>
      <c r="M124" s="452">
        <v>10335</v>
      </c>
      <c r="N124" s="386">
        <f>L124-M124</f>
        <v>0</v>
      </c>
      <c r="O124" s="386">
        <f t="shared" si="11"/>
        <v>0</v>
      </c>
      <c r="P124" s="386">
        <f t="shared" si="7"/>
        <v>0</v>
      </c>
      <c r="Q124" s="558"/>
    </row>
    <row r="125" spans="1:17" ht="18" customHeight="1">
      <c r="A125" s="421">
        <v>20</v>
      </c>
      <c r="B125" s="488" t="s">
        <v>58</v>
      </c>
      <c r="C125" s="442">
        <v>4902519</v>
      </c>
      <c r="D125" s="155" t="s">
        <v>13</v>
      </c>
      <c r="E125" s="119" t="s">
        <v>363</v>
      </c>
      <c r="F125" s="414">
        <v>-100</v>
      </c>
      <c r="G125" s="451">
        <v>9058</v>
      </c>
      <c r="H125" s="452">
        <v>9058</v>
      </c>
      <c r="I125" s="386">
        <f t="shared" si="8"/>
        <v>0</v>
      </c>
      <c r="J125" s="386">
        <f t="shared" si="9"/>
        <v>0</v>
      </c>
      <c r="K125" s="386">
        <f t="shared" si="6"/>
        <v>0</v>
      </c>
      <c r="L125" s="451">
        <v>29641</v>
      </c>
      <c r="M125" s="452">
        <v>28638</v>
      </c>
      <c r="N125" s="386">
        <f t="shared" si="10"/>
        <v>1003</v>
      </c>
      <c r="O125" s="386">
        <f t="shared" si="11"/>
        <v>-100300</v>
      </c>
      <c r="P125" s="386">
        <f t="shared" si="7"/>
        <v>-0.1003</v>
      </c>
      <c r="Q125" s="405"/>
    </row>
    <row r="126" spans="1:17" ht="18" customHeight="1">
      <c r="A126" s="421">
        <v>21</v>
      </c>
      <c r="B126" s="488" t="s">
        <v>59</v>
      </c>
      <c r="C126" s="442">
        <v>4902520</v>
      </c>
      <c r="D126" s="155" t="s">
        <v>13</v>
      </c>
      <c r="E126" s="119" t="s">
        <v>363</v>
      </c>
      <c r="F126" s="414">
        <v>-100</v>
      </c>
      <c r="G126" s="451">
        <v>13706</v>
      </c>
      <c r="H126" s="452">
        <v>13706</v>
      </c>
      <c r="I126" s="386">
        <f t="shared" si="8"/>
        <v>0</v>
      </c>
      <c r="J126" s="386">
        <f t="shared" si="9"/>
        <v>0</v>
      </c>
      <c r="K126" s="386">
        <f t="shared" si="6"/>
        <v>0</v>
      </c>
      <c r="L126" s="451">
        <v>35231</v>
      </c>
      <c r="M126" s="452">
        <v>35231</v>
      </c>
      <c r="N126" s="386">
        <f t="shared" si="10"/>
        <v>0</v>
      </c>
      <c r="O126" s="386">
        <f t="shared" si="11"/>
        <v>0</v>
      </c>
      <c r="P126" s="386">
        <f t="shared" si="7"/>
        <v>0</v>
      </c>
      <c r="Q126" s="405"/>
    </row>
    <row r="127" spans="1:17" ht="18" customHeight="1">
      <c r="A127" s="421"/>
      <c r="B127" s="488"/>
      <c r="C127" s="442"/>
      <c r="D127" s="155"/>
      <c r="E127" s="155"/>
      <c r="F127" s="414"/>
      <c r="G127" s="633"/>
      <c r="H127" s="632"/>
      <c r="I127" s="386"/>
      <c r="J127" s="386"/>
      <c r="K127" s="386"/>
      <c r="L127" s="337"/>
      <c r="M127" s="386"/>
      <c r="N127" s="386"/>
      <c r="O127" s="386"/>
      <c r="P127" s="386"/>
      <c r="Q127" s="405"/>
    </row>
    <row r="128" spans="1:17" ht="18" customHeight="1">
      <c r="A128" s="421"/>
      <c r="B128" s="489" t="s">
        <v>60</v>
      </c>
      <c r="C128" s="442"/>
      <c r="D128" s="155"/>
      <c r="E128" s="155"/>
      <c r="F128" s="414"/>
      <c r="G128" s="633"/>
      <c r="H128" s="632"/>
      <c r="I128" s="386"/>
      <c r="J128" s="386"/>
      <c r="K128" s="386"/>
      <c r="L128" s="337"/>
      <c r="M128" s="386"/>
      <c r="N128" s="386"/>
      <c r="O128" s="386"/>
      <c r="P128" s="386"/>
      <c r="Q128" s="405"/>
    </row>
    <row r="129" spans="1:17" ht="18" customHeight="1">
      <c r="A129" s="421">
        <v>22</v>
      </c>
      <c r="B129" s="488" t="s">
        <v>61</v>
      </c>
      <c r="C129" s="442">
        <v>4902521</v>
      </c>
      <c r="D129" s="155" t="s">
        <v>13</v>
      </c>
      <c r="E129" s="119" t="s">
        <v>363</v>
      </c>
      <c r="F129" s="414">
        <v>-100</v>
      </c>
      <c r="G129" s="451">
        <v>31113</v>
      </c>
      <c r="H129" s="452">
        <v>30955</v>
      </c>
      <c r="I129" s="386">
        <f t="shared" si="8"/>
        <v>158</v>
      </c>
      <c r="J129" s="386">
        <f t="shared" si="9"/>
        <v>-15800</v>
      </c>
      <c r="K129" s="386">
        <f t="shared" si="6"/>
        <v>-0.0158</v>
      </c>
      <c r="L129" s="451">
        <v>9937</v>
      </c>
      <c r="M129" s="452">
        <v>9082</v>
      </c>
      <c r="N129" s="386">
        <f t="shared" si="10"/>
        <v>855</v>
      </c>
      <c r="O129" s="386">
        <f t="shared" si="11"/>
        <v>-85500</v>
      </c>
      <c r="P129" s="386">
        <f t="shared" si="7"/>
        <v>-0.0855</v>
      </c>
      <c r="Q129" s="405"/>
    </row>
    <row r="130" spans="1:17" ht="18" customHeight="1">
      <c r="A130" s="421">
        <v>23</v>
      </c>
      <c r="B130" s="488" t="s">
        <v>62</v>
      </c>
      <c r="C130" s="442">
        <v>4902522</v>
      </c>
      <c r="D130" s="155" t="s">
        <v>13</v>
      </c>
      <c r="E130" s="119" t="s">
        <v>363</v>
      </c>
      <c r="F130" s="414">
        <v>-100</v>
      </c>
      <c r="G130" s="451">
        <v>840</v>
      </c>
      <c r="H130" s="452">
        <v>840</v>
      </c>
      <c r="I130" s="386">
        <f t="shared" si="8"/>
        <v>0</v>
      </c>
      <c r="J130" s="386">
        <f t="shared" si="9"/>
        <v>0</v>
      </c>
      <c r="K130" s="386">
        <f t="shared" si="6"/>
        <v>0</v>
      </c>
      <c r="L130" s="451">
        <v>185</v>
      </c>
      <c r="M130" s="452">
        <v>185</v>
      </c>
      <c r="N130" s="386">
        <f t="shared" si="10"/>
        <v>0</v>
      </c>
      <c r="O130" s="386">
        <f t="shared" si="11"/>
        <v>0</v>
      </c>
      <c r="P130" s="386">
        <f t="shared" si="7"/>
        <v>0</v>
      </c>
      <c r="Q130" s="405"/>
    </row>
    <row r="131" spans="1:17" ht="18" customHeight="1">
      <c r="A131" s="421">
        <v>24</v>
      </c>
      <c r="B131" s="488" t="s">
        <v>63</v>
      </c>
      <c r="C131" s="442">
        <v>4902523</v>
      </c>
      <c r="D131" s="155" t="s">
        <v>13</v>
      </c>
      <c r="E131" s="119" t="s">
        <v>363</v>
      </c>
      <c r="F131" s="414">
        <v>-100</v>
      </c>
      <c r="G131" s="451">
        <v>999815</v>
      </c>
      <c r="H131" s="452">
        <v>999815</v>
      </c>
      <c r="I131" s="386">
        <f t="shared" si="8"/>
        <v>0</v>
      </c>
      <c r="J131" s="386">
        <f t="shared" si="9"/>
        <v>0</v>
      </c>
      <c r="K131" s="386">
        <f t="shared" si="6"/>
        <v>0</v>
      </c>
      <c r="L131" s="451">
        <v>999943</v>
      </c>
      <c r="M131" s="452">
        <v>999943</v>
      </c>
      <c r="N131" s="386">
        <f t="shared" si="10"/>
        <v>0</v>
      </c>
      <c r="O131" s="386">
        <f t="shared" si="11"/>
        <v>0</v>
      </c>
      <c r="P131" s="386">
        <f t="shared" si="7"/>
        <v>0</v>
      </c>
      <c r="Q131" s="405"/>
    </row>
    <row r="132" spans="1:17" ht="18" customHeight="1">
      <c r="A132" s="421">
        <v>25</v>
      </c>
      <c r="B132" s="419" t="s">
        <v>64</v>
      </c>
      <c r="C132" s="414">
        <v>4902524</v>
      </c>
      <c r="D132" s="106" t="s">
        <v>13</v>
      </c>
      <c r="E132" s="119" t="s">
        <v>363</v>
      </c>
      <c r="F132" s="414">
        <v>-100</v>
      </c>
      <c r="G132" s="451">
        <v>0</v>
      </c>
      <c r="H132" s="452">
        <v>0</v>
      </c>
      <c r="I132" s="386">
        <f t="shared" si="8"/>
        <v>0</v>
      </c>
      <c r="J132" s="386">
        <f t="shared" si="9"/>
        <v>0</v>
      </c>
      <c r="K132" s="386">
        <f t="shared" si="6"/>
        <v>0</v>
      </c>
      <c r="L132" s="451">
        <v>0</v>
      </c>
      <c r="M132" s="452">
        <v>0</v>
      </c>
      <c r="N132" s="386">
        <f t="shared" si="10"/>
        <v>0</v>
      </c>
      <c r="O132" s="386">
        <f t="shared" si="11"/>
        <v>0</v>
      </c>
      <c r="P132" s="386">
        <f t="shared" si="7"/>
        <v>0</v>
      </c>
      <c r="Q132" s="405"/>
    </row>
    <row r="133" spans="1:17" ht="18" customHeight="1">
      <c r="A133" s="421">
        <v>26</v>
      </c>
      <c r="B133" s="419" t="s">
        <v>65</v>
      </c>
      <c r="C133" s="414">
        <v>4902525</v>
      </c>
      <c r="D133" s="106" t="s">
        <v>13</v>
      </c>
      <c r="E133" s="119" t="s">
        <v>363</v>
      </c>
      <c r="F133" s="414">
        <v>-100</v>
      </c>
      <c r="G133" s="451">
        <v>0</v>
      </c>
      <c r="H133" s="452">
        <v>0</v>
      </c>
      <c r="I133" s="386">
        <f t="shared" si="8"/>
        <v>0</v>
      </c>
      <c r="J133" s="386">
        <f t="shared" si="9"/>
        <v>0</v>
      </c>
      <c r="K133" s="386">
        <f t="shared" si="6"/>
        <v>0</v>
      </c>
      <c r="L133" s="451">
        <v>0</v>
      </c>
      <c r="M133" s="452">
        <v>0</v>
      </c>
      <c r="N133" s="386">
        <f t="shared" si="10"/>
        <v>0</v>
      </c>
      <c r="O133" s="386">
        <f t="shared" si="11"/>
        <v>0</v>
      </c>
      <c r="P133" s="386">
        <f t="shared" si="7"/>
        <v>0</v>
      </c>
      <c r="Q133" s="405"/>
    </row>
    <row r="134" spans="1:17" ht="18" customHeight="1">
      <c r="A134" s="421">
        <v>27</v>
      </c>
      <c r="B134" s="419" t="s">
        <v>66</v>
      </c>
      <c r="C134" s="414">
        <v>4902526</v>
      </c>
      <c r="D134" s="106" t="s">
        <v>13</v>
      </c>
      <c r="E134" s="119" t="s">
        <v>363</v>
      </c>
      <c r="F134" s="414">
        <v>-100</v>
      </c>
      <c r="G134" s="451">
        <v>14613</v>
      </c>
      <c r="H134" s="452">
        <v>14606</v>
      </c>
      <c r="I134" s="386">
        <f t="shared" si="8"/>
        <v>7</v>
      </c>
      <c r="J134" s="386">
        <f t="shared" si="9"/>
        <v>-700</v>
      </c>
      <c r="K134" s="386">
        <f t="shared" si="6"/>
        <v>-0.0007</v>
      </c>
      <c r="L134" s="451">
        <v>9462</v>
      </c>
      <c r="M134" s="452">
        <v>9192</v>
      </c>
      <c r="N134" s="386">
        <f t="shared" si="10"/>
        <v>270</v>
      </c>
      <c r="O134" s="386">
        <f t="shared" si="11"/>
        <v>-27000</v>
      </c>
      <c r="P134" s="386">
        <f t="shared" si="7"/>
        <v>-0.027</v>
      </c>
      <c r="Q134" s="405"/>
    </row>
    <row r="135" spans="1:17" ht="18" customHeight="1">
      <c r="A135" s="421">
        <v>28</v>
      </c>
      <c r="B135" s="419" t="s">
        <v>67</v>
      </c>
      <c r="C135" s="414">
        <v>4902527</v>
      </c>
      <c r="D135" s="106" t="s">
        <v>13</v>
      </c>
      <c r="E135" s="119" t="s">
        <v>363</v>
      </c>
      <c r="F135" s="414">
        <v>-100</v>
      </c>
      <c r="G135" s="451">
        <v>998171</v>
      </c>
      <c r="H135" s="452">
        <v>998150</v>
      </c>
      <c r="I135" s="386">
        <f t="shared" si="8"/>
        <v>21</v>
      </c>
      <c r="J135" s="386">
        <f t="shared" si="9"/>
        <v>-2100</v>
      </c>
      <c r="K135" s="386">
        <f t="shared" si="6"/>
        <v>-0.0021</v>
      </c>
      <c r="L135" s="451">
        <v>947</v>
      </c>
      <c r="M135" s="452">
        <v>388</v>
      </c>
      <c r="N135" s="386">
        <f t="shared" si="10"/>
        <v>559</v>
      </c>
      <c r="O135" s="386">
        <f t="shared" si="11"/>
        <v>-55900</v>
      </c>
      <c r="P135" s="386">
        <f t="shared" si="7"/>
        <v>-0.0559</v>
      </c>
      <c r="Q135" s="405"/>
    </row>
    <row r="136" spans="1:17" ht="18" customHeight="1">
      <c r="A136" s="421">
        <v>29</v>
      </c>
      <c r="B136" s="419" t="s">
        <v>149</v>
      </c>
      <c r="C136" s="414">
        <v>4902528</v>
      </c>
      <c r="D136" s="106" t="s">
        <v>13</v>
      </c>
      <c r="E136" s="119" t="s">
        <v>363</v>
      </c>
      <c r="F136" s="414">
        <v>-100</v>
      </c>
      <c r="G136" s="451">
        <v>11525</v>
      </c>
      <c r="H136" s="452">
        <v>11525</v>
      </c>
      <c r="I136" s="386">
        <f t="shared" si="8"/>
        <v>0</v>
      </c>
      <c r="J136" s="386">
        <f t="shared" si="9"/>
        <v>0</v>
      </c>
      <c r="K136" s="386">
        <f t="shared" si="6"/>
        <v>0</v>
      </c>
      <c r="L136" s="451">
        <v>4086</v>
      </c>
      <c r="M136" s="452">
        <v>4086</v>
      </c>
      <c r="N136" s="386">
        <f t="shared" si="10"/>
        <v>0</v>
      </c>
      <c r="O136" s="386">
        <f t="shared" si="11"/>
        <v>0</v>
      </c>
      <c r="P136" s="386">
        <f t="shared" si="7"/>
        <v>0</v>
      </c>
      <c r="Q136" s="405"/>
    </row>
    <row r="137" spans="1:17" ht="18" customHeight="1">
      <c r="A137" s="421"/>
      <c r="B137" s="419"/>
      <c r="C137" s="414"/>
      <c r="D137" s="106"/>
      <c r="E137" s="106"/>
      <c r="F137" s="414"/>
      <c r="G137" s="633"/>
      <c r="H137" s="632"/>
      <c r="I137" s="386"/>
      <c r="J137" s="386"/>
      <c r="K137" s="386"/>
      <c r="L137" s="337"/>
      <c r="M137" s="386"/>
      <c r="N137" s="386"/>
      <c r="O137" s="386"/>
      <c r="P137" s="386"/>
      <c r="Q137" s="405"/>
    </row>
    <row r="138" spans="1:17" ht="18" customHeight="1">
      <c r="A138" s="421"/>
      <c r="B138" s="490" t="s">
        <v>82</v>
      </c>
      <c r="C138" s="414"/>
      <c r="D138" s="106"/>
      <c r="E138" s="106"/>
      <c r="F138" s="414"/>
      <c r="G138" s="633"/>
      <c r="H138" s="632"/>
      <c r="I138" s="386"/>
      <c r="J138" s="386"/>
      <c r="K138" s="386"/>
      <c r="L138" s="337"/>
      <c r="M138" s="386"/>
      <c r="N138" s="386"/>
      <c r="O138" s="386"/>
      <c r="P138" s="386"/>
      <c r="Q138" s="405"/>
    </row>
    <row r="139" spans="1:17" ht="25.5" customHeight="1">
      <c r="A139" s="421">
        <v>30</v>
      </c>
      <c r="B139" s="419" t="s">
        <v>83</v>
      </c>
      <c r="C139" s="414">
        <v>4865087</v>
      </c>
      <c r="D139" s="106" t="s">
        <v>13</v>
      </c>
      <c r="E139" s="119" t="s">
        <v>363</v>
      </c>
      <c r="F139" s="414">
        <v>400</v>
      </c>
      <c r="G139" s="451">
        <v>4567</v>
      </c>
      <c r="H139" s="452">
        <v>4567</v>
      </c>
      <c r="I139" s="386">
        <f>G139-H139</f>
        <v>0</v>
      </c>
      <c r="J139" s="386">
        <f t="shared" si="9"/>
        <v>0</v>
      </c>
      <c r="K139" s="386">
        <f t="shared" si="6"/>
        <v>0</v>
      </c>
      <c r="L139" s="451">
        <v>12606</v>
      </c>
      <c r="M139" s="452">
        <v>12605</v>
      </c>
      <c r="N139" s="386">
        <f>L139-M139</f>
        <v>1</v>
      </c>
      <c r="O139" s="386">
        <f t="shared" si="11"/>
        <v>400</v>
      </c>
      <c r="P139" s="386">
        <f t="shared" si="7"/>
        <v>0.0004</v>
      </c>
      <c r="Q139" s="715"/>
    </row>
    <row r="140" spans="1:17" ht="18" customHeight="1">
      <c r="A140" s="421">
        <v>31</v>
      </c>
      <c r="B140" s="419" t="s">
        <v>84</v>
      </c>
      <c r="C140" s="414">
        <v>4902516</v>
      </c>
      <c r="D140" s="106" t="s">
        <v>13</v>
      </c>
      <c r="E140" s="119" t="s">
        <v>363</v>
      </c>
      <c r="F140" s="414">
        <v>-100</v>
      </c>
      <c r="G140" s="451">
        <v>999305</v>
      </c>
      <c r="H140" s="452">
        <v>999305</v>
      </c>
      <c r="I140" s="386">
        <f t="shared" si="8"/>
        <v>0</v>
      </c>
      <c r="J140" s="386">
        <f t="shared" si="9"/>
        <v>0</v>
      </c>
      <c r="K140" s="386">
        <f t="shared" si="6"/>
        <v>0</v>
      </c>
      <c r="L140" s="451">
        <v>999188</v>
      </c>
      <c r="M140" s="452">
        <v>999188</v>
      </c>
      <c r="N140" s="386">
        <f t="shared" si="10"/>
        <v>0</v>
      </c>
      <c r="O140" s="386">
        <f t="shared" si="11"/>
        <v>0</v>
      </c>
      <c r="P140" s="386">
        <f t="shared" si="7"/>
        <v>0</v>
      </c>
      <c r="Q140" s="405"/>
    </row>
    <row r="141" spans="1:17" ht="15" customHeight="1" thickBot="1">
      <c r="A141" s="31"/>
      <c r="B141" s="32"/>
      <c r="C141" s="32"/>
      <c r="D141" s="32"/>
      <c r="E141" s="32"/>
      <c r="F141" s="32"/>
      <c r="G141" s="640"/>
      <c r="H141" s="641"/>
      <c r="I141" s="32"/>
      <c r="J141" s="32"/>
      <c r="K141" s="64"/>
      <c r="L141" s="31"/>
      <c r="M141" s="32"/>
      <c r="N141" s="32"/>
      <c r="O141" s="32"/>
      <c r="P141" s="64"/>
      <c r="Q141" s="185"/>
    </row>
    <row r="142" ht="13.5" thickTop="1"/>
    <row r="143" spans="1:16" ht="20.25">
      <c r="A143" s="188" t="s">
        <v>330</v>
      </c>
      <c r="K143" s="237">
        <f>SUM(K93:K141)</f>
        <v>-2.8684</v>
      </c>
      <c r="P143" s="237">
        <f>SUM(P93:P141)</f>
        <v>-2.5105000000000004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7" ht="18">
      <c r="A146" s="70"/>
      <c r="K146" s="19"/>
      <c r="P146" s="19"/>
      <c r="Q146" s="553" t="str">
        <f>NDPL!$Q$1</f>
        <v>JULY-2011</v>
      </c>
    </row>
    <row r="147" spans="1:16" ht="12.75">
      <c r="A147" s="70"/>
      <c r="K147" s="19"/>
      <c r="P147" s="19"/>
    </row>
    <row r="148" spans="1:16" ht="12.75">
      <c r="A148" s="70"/>
      <c r="K148" s="19"/>
      <c r="P148" s="19"/>
    </row>
    <row r="149" spans="1:16" ht="12.75">
      <c r="A149" s="70"/>
      <c r="K149" s="19"/>
      <c r="P149" s="19"/>
    </row>
    <row r="150" spans="1:11" ht="13.5" thickBot="1">
      <c r="A150" s="2"/>
      <c r="B150" s="8"/>
      <c r="C150" s="8"/>
      <c r="D150" s="66"/>
      <c r="E150" s="66"/>
      <c r="F150" s="24"/>
      <c r="G150" s="24"/>
      <c r="H150" s="24"/>
      <c r="I150" s="24"/>
      <c r="J150" s="24"/>
      <c r="K150" s="67"/>
    </row>
    <row r="151" spans="1:17" ht="27.75">
      <c r="A151" s="586" t="s">
        <v>206</v>
      </c>
      <c r="B151" s="178"/>
      <c r="C151" s="174"/>
      <c r="D151" s="174"/>
      <c r="E151" s="174"/>
      <c r="F151" s="233"/>
      <c r="G151" s="233"/>
      <c r="H151" s="233"/>
      <c r="I151" s="233"/>
      <c r="J151" s="233"/>
      <c r="K151" s="234"/>
      <c r="L151" s="59"/>
      <c r="M151" s="59"/>
      <c r="N151" s="59"/>
      <c r="O151" s="59"/>
      <c r="P151" s="59"/>
      <c r="Q151" s="60"/>
    </row>
    <row r="152" spans="1:17" ht="24.75" customHeight="1">
      <c r="A152" s="585" t="s">
        <v>332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573">
        <f>K86</f>
        <v>2.1777000100000006</v>
      </c>
      <c r="L152" s="348"/>
      <c r="M152" s="348"/>
      <c r="N152" s="348"/>
      <c r="O152" s="348"/>
      <c r="P152" s="573">
        <f>P86</f>
        <v>20.907912283999995</v>
      </c>
      <c r="Q152" s="61"/>
    </row>
    <row r="153" spans="1:17" ht="24.75" customHeight="1">
      <c r="A153" s="585" t="s">
        <v>331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573">
        <f>K143</f>
        <v>-2.8684</v>
      </c>
      <c r="L153" s="348"/>
      <c r="M153" s="348"/>
      <c r="N153" s="348"/>
      <c r="O153" s="348"/>
      <c r="P153" s="573">
        <f>P143</f>
        <v>-2.5105000000000004</v>
      </c>
      <c r="Q153" s="61"/>
    </row>
    <row r="154" spans="1:17" ht="24.75" customHeight="1">
      <c r="A154" s="585" t="s">
        <v>333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73">
        <f>'ROHTAK ROAD'!K44</f>
        <v>-0.11889999999999999</v>
      </c>
      <c r="L154" s="348"/>
      <c r="M154" s="348"/>
      <c r="N154" s="348"/>
      <c r="O154" s="348"/>
      <c r="P154" s="573">
        <f>'ROHTAK ROAD'!P44</f>
        <v>1.6673</v>
      </c>
      <c r="Q154" s="61"/>
    </row>
    <row r="155" spans="1:17" ht="24.75" customHeight="1">
      <c r="A155" s="585" t="s">
        <v>334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3">
        <f>-MES!K39</f>
        <v>-0.09579999999999998</v>
      </c>
      <c r="L155" s="348"/>
      <c r="M155" s="348"/>
      <c r="N155" s="348"/>
      <c r="O155" s="348"/>
      <c r="P155" s="573">
        <f>-MES!P39</f>
        <v>-0.4687</v>
      </c>
      <c r="Q155" s="61"/>
    </row>
    <row r="156" spans="1:17" ht="29.25" customHeight="1" thickBot="1">
      <c r="A156" s="587" t="s">
        <v>207</v>
      </c>
      <c r="B156" s="235"/>
      <c r="C156" s="236"/>
      <c r="D156" s="236"/>
      <c r="E156" s="236"/>
      <c r="F156" s="236"/>
      <c r="G156" s="236"/>
      <c r="H156" s="236"/>
      <c r="I156" s="236"/>
      <c r="J156" s="236"/>
      <c r="K156" s="725">
        <f>SUM(K152:K155)</f>
        <v>-0.9053999899999993</v>
      </c>
      <c r="L156" s="574"/>
      <c r="M156" s="574"/>
      <c r="N156" s="574"/>
      <c r="O156" s="574"/>
      <c r="P156" s="588">
        <f>SUM(P152:P155)</f>
        <v>19.596012283999997</v>
      </c>
      <c r="Q156" s="189"/>
    </row>
    <row r="161" ht="13.5" thickBot="1"/>
    <row r="162" spans="1:17" ht="12.75">
      <c r="A162" s="274"/>
      <c r="B162" s="275"/>
      <c r="C162" s="275"/>
      <c r="D162" s="275"/>
      <c r="E162" s="275"/>
      <c r="F162" s="275"/>
      <c r="G162" s="275"/>
      <c r="H162" s="59"/>
      <c r="I162" s="59"/>
      <c r="J162" s="59"/>
      <c r="K162" s="59"/>
      <c r="L162" s="59"/>
      <c r="M162" s="59"/>
      <c r="N162" s="59"/>
      <c r="O162" s="59"/>
      <c r="P162" s="59"/>
      <c r="Q162" s="60"/>
    </row>
    <row r="163" spans="1:17" ht="26.25">
      <c r="A163" s="577" t="s">
        <v>344</v>
      </c>
      <c r="B163" s="266"/>
      <c r="C163" s="266"/>
      <c r="D163" s="266"/>
      <c r="E163" s="266"/>
      <c r="F163" s="266"/>
      <c r="G163" s="266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76"/>
      <c r="B164" s="266"/>
      <c r="C164" s="266"/>
      <c r="D164" s="266"/>
      <c r="E164" s="266"/>
      <c r="F164" s="266"/>
      <c r="G164" s="266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15.75">
      <c r="A165" s="277"/>
      <c r="B165" s="278"/>
      <c r="C165" s="278"/>
      <c r="D165" s="278"/>
      <c r="E165" s="278"/>
      <c r="F165" s="278"/>
      <c r="G165" s="278"/>
      <c r="H165" s="21"/>
      <c r="I165" s="21"/>
      <c r="J165" s="21"/>
      <c r="K165" s="320" t="s">
        <v>356</v>
      </c>
      <c r="L165" s="21"/>
      <c r="M165" s="21"/>
      <c r="N165" s="21"/>
      <c r="O165" s="21"/>
      <c r="P165" s="320" t="s">
        <v>357</v>
      </c>
      <c r="Q165" s="61"/>
    </row>
    <row r="166" spans="1:17" ht="12.75">
      <c r="A166" s="279"/>
      <c r="B166" s="163"/>
      <c r="C166" s="163"/>
      <c r="D166" s="163"/>
      <c r="E166" s="163"/>
      <c r="F166" s="163"/>
      <c r="G166" s="163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79"/>
      <c r="B167" s="163"/>
      <c r="C167" s="163"/>
      <c r="D167" s="163"/>
      <c r="E167" s="163"/>
      <c r="F167" s="163"/>
      <c r="G167" s="163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3.25">
      <c r="A168" s="575" t="s">
        <v>347</v>
      </c>
      <c r="B168" s="267"/>
      <c r="C168" s="267"/>
      <c r="D168" s="268"/>
      <c r="E168" s="268"/>
      <c r="F168" s="269"/>
      <c r="G168" s="268"/>
      <c r="H168" s="21"/>
      <c r="I168" s="21"/>
      <c r="J168" s="21"/>
      <c r="K168" s="580">
        <f>K156</f>
        <v>-0.9053999899999993</v>
      </c>
      <c r="L168" s="578" t="s">
        <v>345</v>
      </c>
      <c r="M168" s="526"/>
      <c r="N168" s="526"/>
      <c r="O168" s="526"/>
      <c r="P168" s="580">
        <f>P156</f>
        <v>19.596012283999997</v>
      </c>
      <c r="Q168" s="582" t="s">
        <v>345</v>
      </c>
    </row>
    <row r="169" spans="1:17" ht="23.25">
      <c r="A169" s="284"/>
      <c r="B169" s="270"/>
      <c r="C169" s="270"/>
      <c r="D169" s="266"/>
      <c r="E169" s="266"/>
      <c r="F169" s="271"/>
      <c r="G169" s="266"/>
      <c r="H169" s="21"/>
      <c r="I169" s="21"/>
      <c r="J169" s="21"/>
      <c r="K169" s="526"/>
      <c r="L169" s="579"/>
      <c r="M169" s="526"/>
      <c r="N169" s="526"/>
      <c r="O169" s="526"/>
      <c r="P169" s="526"/>
      <c r="Q169" s="583"/>
    </row>
    <row r="170" spans="1:17" ht="23.25">
      <c r="A170" s="576" t="s">
        <v>346</v>
      </c>
      <c r="B170" s="272"/>
      <c r="C170" s="53"/>
      <c r="D170" s="266"/>
      <c r="E170" s="266"/>
      <c r="F170" s="273"/>
      <c r="G170" s="268"/>
      <c r="H170" s="21"/>
      <c r="I170" s="21"/>
      <c r="J170" s="21"/>
      <c r="K170" s="526">
        <f>-'STEPPED UP GENCO'!K47</f>
        <v>0.12459764200000001</v>
      </c>
      <c r="L170" s="578" t="s">
        <v>345</v>
      </c>
      <c r="M170" s="526"/>
      <c r="N170" s="526"/>
      <c r="O170" s="526"/>
      <c r="P170" s="580">
        <f>-'STEPPED UP GENCO'!P47</f>
        <v>1.4084028899999999</v>
      </c>
      <c r="Q170" s="582" t="s">
        <v>345</v>
      </c>
    </row>
    <row r="171" spans="1:17" ht="15">
      <c r="A171" s="28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65"/>
      <c r="M171" s="21"/>
      <c r="N171" s="21"/>
      <c r="O171" s="21"/>
      <c r="P171" s="21"/>
      <c r="Q171" s="584"/>
    </row>
    <row r="172" spans="1:17" ht="15">
      <c r="A172" s="28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65"/>
      <c r="M172" s="21"/>
      <c r="N172" s="21"/>
      <c r="O172" s="21"/>
      <c r="P172" s="21"/>
      <c r="Q172" s="584"/>
    </row>
    <row r="173" spans="1:17" ht="15">
      <c r="A173" s="28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5"/>
      <c r="M173" s="21"/>
      <c r="N173" s="21"/>
      <c r="O173" s="21"/>
      <c r="P173" s="21"/>
      <c r="Q173" s="584"/>
    </row>
    <row r="174" spans="1:17" ht="23.25">
      <c r="A174" s="280"/>
      <c r="B174" s="21"/>
      <c r="C174" s="21"/>
      <c r="D174" s="21"/>
      <c r="E174" s="21"/>
      <c r="F174" s="21"/>
      <c r="G174" s="21"/>
      <c r="H174" s="267"/>
      <c r="I174" s="267"/>
      <c r="J174" s="286" t="s">
        <v>348</v>
      </c>
      <c r="K174" s="581">
        <f>SUM(K168:K173)</f>
        <v>-0.7808023479999993</v>
      </c>
      <c r="L174" s="286" t="s">
        <v>345</v>
      </c>
      <c r="M174" s="526"/>
      <c r="N174" s="526"/>
      <c r="O174" s="526"/>
      <c r="P174" s="581">
        <f>SUM(P168:P173)</f>
        <v>21.004415174</v>
      </c>
      <c r="Q174" s="286" t="s">
        <v>345</v>
      </c>
    </row>
    <row r="175" spans="1:17" ht="13.5" thickBot="1">
      <c r="A175" s="28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8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8" min="1" max="16" man="1"/>
    <brk id="14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0" zoomScaleSheetLayoutView="55" zoomScalePageLayoutView="50" workbookViewId="0" topLeftCell="A40">
      <selection activeCell="Q24" sqref="Q24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2" t="str">
        <f>NDPL!Q1</f>
        <v>JULY-2011</v>
      </c>
    </row>
    <row r="2" ht="18.75" customHeight="1">
      <c r="A2" s="99" t="s">
        <v>254</v>
      </c>
    </row>
    <row r="3" ht="23.25">
      <c r="A3" s="227" t="s">
        <v>227</v>
      </c>
    </row>
    <row r="4" spans="1:16" ht="24" thickBot="1">
      <c r="A4" s="543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1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1" t="s">
        <v>6</v>
      </c>
      <c r="Q5" s="218" t="s">
        <v>326</v>
      </c>
    </row>
    <row r="6" ht="14.25" thickBot="1" thickTop="1"/>
    <row r="7" spans="1:17" ht="18" customHeight="1" thickTop="1">
      <c r="A7" s="190"/>
      <c r="B7" s="191" t="s">
        <v>209</v>
      </c>
      <c r="C7" s="192"/>
      <c r="D7" s="192"/>
      <c r="E7" s="192"/>
      <c r="F7" s="192"/>
      <c r="G7" s="73"/>
      <c r="H7" s="74"/>
      <c r="I7" s="643"/>
      <c r="J7" s="643"/>
      <c r="K7" s="643"/>
      <c r="L7" s="75"/>
      <c r="M7" s="74"/>
      <c r="N7" s="74"/>
      <c r="O7" s="74"/>
      <c r="P7" s="74"/>
      <c r="Q7" s="183"/>
    </row>
    <row r="8" spans="1:17" ht="18" customHeight="1">
      <c r="A8" s="193"/>
      <c r="B8" s="194" t="s">
        <v>114</v>
      </c>
      <c r="C8" s="195"/>
      <c r="D8" s="196"/>
      <c r="E8" s="197"/>
      <c r="F8" s="198"/>
      <c r="G8" s="79"/>
      <c r="H8" s="80"/>
      <c r="I8" s="644"/>
      <c r="J8" s="644"/>
      <c r="K8" s="644"/>
      <c r="L8" s="82"/>
      <c r="M8" s="80"/>
      <c r="N8" s="81"/>
      <c r="O8" s="81"/>
      <c r="P8" s="81"/>
      <c r="Q8" s="184"/>
    </row>
    <row r="9" spans="1:17" ht="18" customHeight="1">
      <c r="A9" s="193">
        <v>1</v>
      </c>
      <c r="B9" s="194" t="s">
        <v>115</v>
      </c>
      <c r="C9" s="195">
        <v>4865136</v>
      </c>
      <c r="D9" s="199" t="s">
        <v>13</v>
      </c>
      <c r="E9" s="315" t="s">
        <v>363</v>
      </c>
      <c r="F9" s="200">
        <v>100</v>
      </c>
      <c r="G9" s="451">
        <v>11464</v>
      </c>
      <c r="H9" s="452">
        <v>9553</v>
      </c>
      <c r="I9" s="644">
        <f aca="true" t="shared" si="0" ref="I9:I52">G9-H9</f>
        <v>1911</v>
      </c>
      <c r="J9" s="644">
        <f aca="true" t="shared" si="1" ref="J9:J52">$F9*I9</f>
        <v>191100</v>
      </c>
      <c r="K9" s="644">
        <f aca="true" t="shared" si="2" ref="K9:K52">J9/1000000</f>
        <v>0.1911</v>
      </c>
      <c r="L9" s="451">
        <v>61506</v>
      </c>
      <c r="M9" s="452">
        <v>60574</v>
      </c>
      <c r="N9" s="632">
        <f aca="true" t="shared" si="3" ref="N9:N52">L9-M9</f>
        <v>932</v>
      </c>
      <c r="O9" s="632">
        <f aca="true" t="shared" si="4" ref="O9:O52">$F9*N9</f>
        <v>93200</v>
      </c>
      <c r="P9" s="632">
        <f aca="true" t="shared" si="5" ref="P9:P52">O9/1000000</f>
        <v>0.0932</v>
      </c>
      <c r="Q9" s="184"/>
    </row>
    <row r="10" spans="1:17" ht="18" customHeight="1">
      <c r="A10" s="193">
        <v>2</v>
      </c>
      <c r="B10" s="194" t="s">
        <v>116</v>
      </c>
      <c r="C10" s="195">
        <v>4865137</v>
      </c>
      <c r="D10" s="199" t="s">
        <v>13</v>
      </c>
      <c r="E10" s="315" t="s">
        <v>363</v>
      </c>
      <c r="F10" s="200">
        <v>100</v>
      </c>
      <c r="G10" s="451">
        <v>16218</v>
      </c>
      <c r="H10" s="452">
        <v>14980</v>
      </c>
      <c r="I10" s="644">
        <f t="shared" si="0"/>
        <v>1238</v>
      </c>
      <c r="J10" s="644">
        <f t="shared" si="1"/>
        <v>123800</v>
      </c>
      <c r="K10" s="644">
        <f t="shared" si="2"/>
        <v>0.1238</v>
      </c>
      <c r="L10" s="451">
        <v>120024</v>
      </c>
      <c r="M10" s="452">
        <v>119215</v>
      </c>
      <c r="N10" s="632">
        <f t="shared" si="3"/>
        <v>809</v>
      </c>
      <c r="O10" s="632">
        <f t="shared" si="4"/>
        <v>80900</v>
      </c>
      <c r="P10" s="632">
        <f t="shared" si="5"/>
        <v>0.0809</v>
      </c>
      <c r="Q10" s="184"/>
    </row>
    <row r="11" spans="1:17" ht="18" customHeight="1">
      <c r="A11" s="193">
        <v>3</v>
      </c>
      <c r="B11" s="194" t="s">
        <v>117</v>
      </c>
      <c r="C11" s="195">
        <v>4865138</v>
      </c>
      <c r="D11" s="199" t="s">
        <v>13</v>
      </c>
      <c r="E11" s="315" t="s">
        <v>363</v>
      </c>
      <c r="F11" s="200">
        <v>100</v>
      </c>
      <c r="G11" s="451">
        <v>995028</v>
      </c>
      <c r="H11" s="452">
        <v>995346</v>
      </c>
      <c r="I11" s="644">
        <f t="shared" si="0"/>
        <v>-318</v>
      </c>
      <c r="J11" s="644">
        <f t="shared" si="1"/>
        <v>-31800</v>
      </c>
      <c r="K11" s="644">
        <f t="shared" si="2"/>
        <v>-0.0318</v>
      </c>
      <c r="L11" s="451">
        <v>4406</v>
      </c>
      <c r="M11" s="452">
        <v>4572</v>
      </c>
      <c r="N11" s="632">
        <f t="shared" si="3"/>
        <v>-166</v>
      </c>
      <c r="O11" s="632">
        <f t="shared" si="4"/>
        <v>-16600</v>
      </c>
      <c r="P11" s="632">
        <f t="shared" si="5"/>
        <v>-0.0166</v>
      </c>
      <c r="Q11" s="184"/>
    </row>
    <row r="12" spans="1:17" ht="18" customHeight="1">
      <c r="A12" s="193">
        <v>4</v>
      </c>
      <c r="B12" s="194" t="s">
        <v>118</v>
      </c>
      <c r="C12" s="195">
        <v>4865139</v>
      </c>
      <c r="D12" s="199" t="s">
        <v>13</v>
      </c>
      <c r="E12" s="315" t="s">
        <v>363</v>
      </c>
      <c r="F12" s="200">
        <v>100</v>
      </c>
      <c r="G12" s="451">
        <v>23752</v>
      </c>
      <c r="H12" s="452">
        <v>21724</v>
      </c>
      <c r="I12" s="644">
        <f t="shared" si="0"/>
        <v>2028</v>
      </c>
      <c r="J12" s="644">
        <f t="shared" si="1"/>
        <v>202800</v>
      </c>
      <c r="K12" s="644">
        <f t="shared" si="2"/>
        <v>0.2028</v>
      </c>
      <c r="L12" s="451">
        <v>79529</v>
      </c>
      <c r="M12" s="452">
        <v>78913</v>
      </c>
      <c r="N12" s="632">
        <f t="shared" si="3"/>
        <v>616</v>
      </c>
      <c r="O12" s="632">
        <f t="shared" si="4"/>
        <v>61600</v>
      </c>
      <c r="P12" s="632">
        <f t="shared" si="5"/>
        <v>0.0616</v>
      </c>
      <c r="Q12" s="184"/>
    </row>
    <row r="13" spans="1:17" ht="18" customHeight="1">
      <c r="A13" s="193">
        <v>5</v>
      </c>
      <c r="B13" s="194" t="s">
        <v>119</v>
      </c>
      <c r="C13" s="195">
        <v>4864948</v>
      </c>
      <c r="D13" s="199" t="s">
        <v>13</v>
      </c>
      <c r="E13" s="315" t="s">
        <v>363</v>
      </c>
      <c r="F13" s="200">
        <v>1000</v>
      </c>
      <c r="G13" s="451">
        <v>53409</v>
      </c>
      <c r="H13" s="452">
        <v>49512</v>
      </c>
      <c r="I13" s="644">
        <f t="shared" si="0"/>
        <v>3897</v>
      </c>
      <c r="J13" s="644">
        <f t="shared" si="1"/>
        <v>3897000</v>
      </c>
      <c r="K13" s="644">
        <f t="shared" si="2"/>
        <v>3.897</v>
      </c>
      <c r="L13" s="451">
        <v>232</v>
      </c>
      <c r="M13" s="452">
        <v>232</v>
      </c>
      <c r="N13" s="632">
        <f t="shared" si="3"/>
        <v>0</v>
      </c>
      <c r="O13" s="632">
        <f t="shared" si="4"/>
        <v>0</v>
      </c>
      <c r="P13" s="632">
        <f t="shared" si="5"/>
        <v>0</v>
      </c>
      <c r="Q13" s="184"/>
    </row>
    <row r="14" spans="1:17" ht="18" customHeight="1">
      <c r="A14" s="193">
        <v>6</v>
      </c>
      <c r="B14" s="194" t="s">
        <v>394</v>
      </c>
      <c r="C14" s="195">
        <v>4864949</v>
      </c>
      <c r="D14" s="199" t="s">
        <v>13</v>
      </c>
      <c r="E14" s="315" t="s">
        <v>363</v>
      </c>
      <c r="F14" s="200"/>
      <c r="G14" s="631"/>
      <c r="H14" s="632"/>
      <c r="I14" s="644">
        <f>G14-H14</f>
        <v>0</v>
      </c>
      <c r="J14" s="644">
        <f t="shared" si="1"/>
        <v>0</v>
      </c>
      <c r="K14" s="644">
        <f t="shared" si="2"/>
        <v>0</v>
      </c>
      <c r="L14" s="631"/>
      <c r="M14" s="632"/>
      <c r="N14" s="632">
        <f>L14-M14</f>
        <v>0</v>
      </c>
      <c r="O14" s="632">
        <f t="shared" si="4"/>
        <v>0</v>
      </c>
      <c r="P14" s="632">
        <f t="shared" si="5"/>
        <v>0</v>
      </c>
      <c r="Q14" s="184"/>
    </row>
    <row r="15" spans="1:17" ht="18" customHeight="1">
      <c r="A15" s="193">
        <v>7</v>
      </c>
      <c r="B15" s="496" t="s">
        <v>379</v>
      </c>
      <c r="C15" s="501">
        <v>5128434</v>
      </c>
      <c r="D15" s="199" t="s">
        <v>13</v>
      </c>
      <c r="E15" s="315" t="s">
        <v>363</v>
      </c>
      <c r="F15" s="510">
        <v>800</v>
      </c>
      <c r="G15" s="451">
        <v>999990</v>
      </c>
      <c r="H15" s="452">
        <v>999991</v>
      </c>
      <c r="I15" s="644">
        <f>G15-H15</f>
        <v>-1</v>
      </c>
      <c r="J15" s="644">
        <f t="shared" si="1"/>
        <v>-800</v>
      </c>
      <c r="K15" s="644">
        <f t="shared" si="2"/>
        <v>-0.0008</v>
      </c>
      <c r="L15" s="451">
        <v>999623</v>
      </c>
      <c r="M15" s="452">
        <v>999938</v>
      </c>
      <c r="N15" s="632">
        <f>L15-M15</f>
        <v>-315</v>
      </c>
      <c r="O15" s="632">
        <f t="shared" si="4"/>
        <v>-252000</v>
      </c>
      <c r="P15" s="632">
        <f t="shared" si="5"/>
        <v>-0.252</v>
      </c>
      <c r="Q15" s="184"/>
    </row>
    <row r="16" spans="1:17" ht="18" customHeight="1">
      <c r="A16" s="193"/>
      <c r="B16" s="201" t="s">
        <v>403</v>
      </c>
      <c r="C16" s="195"/>
      <c r="D16" s="199"/>
      <c r="E16" s="315"/>
      <c r="F16" s="200"/>
      <c r="G16" s="133"/>
      <c r="H16" s="545"/>
      <c r="I16" s="645"/>
      <c r="J16" s="645"/>
      <c r="K16" s="645"/>
      <c r="L16" s="548"/>
      <c r="M16" s="81"/>
      <c r="N16" s="632"/>
      <c r="O16" s="632"/>
      <c r="P16" s="632"/>
      <c r="Q16" s="184"/>
    </row>
    <row r="17" spans="1:17" ht="18" customHeight="1">
      <c r="A17" s="193">
        <v>8</v>
      </c>
      <c r="B17" s="194" t="s">
        <v>210</v>
      </c>
      <c r="C17" s="195">
        <v>4865124</v>
      </c>
      <c r="D17" s="196" t="s">
        <v>13</v>
      </c>
      <c r="E17" s="315" t="s">
        <v>363</v>
      </c>
      <c r="F17" s="200">
        <v>100</v>
      </c>
      <c r="G17" s="451">
        <v>997791</v>
      </c>
      <c r="H17" s="452">
        <v>997820</v>
      </c>
      <c r="I17" s="645">
        <f>G17-H17</f>
        <v>-29</v>
      </c>
      <c r="J17" s="645">
        <f t="shared" si="1"/>
        <v>-2900</v>
      </c>
      <c r="K17" s="645">
        <f t="shared" si="2"/>
        <v>-0.0029</v>
      </c>
      <c r="L17" s="451">
        <v>276539</v>
      </c>
      <c r="M17" s="452">
        <v>274798</v>
      </c>
      <c r="N17" s="632">
        <f>L17-M17</f>
        <v>1741</v>
      </c>
      <c r="O17" s="632">
        <f t="shared" si="4"/>
        <v>174100</v>
      </c>
      <c r="P17" s="632">
        <f t="shared" si="5"/>
        <v>0.1741</v>
      </c>
      <c r="Q17" s="184"/>
    </row>
    <row r="18" spans="1:17" ht="18" customHeight="1">
      <c r="A18" s="193">
        <v>9</v>
      </c>
      <c r="B18" s="194" t="s">
        <v>211</v>
      </c>
      <c r="C18" s="195">
        <v>4865125</v>
      </c>
      <c r="D18" s="199" t="s">
        <v>13</v>
      </c>
      <c r="E18" s="315" t="s">
        <v>363</v>
      </c>
      <c r="F18" s="200">
        <v>100</v>
      </c>
      <c r="G18" s="451">
        <v>5460</v>
      </c>
      <c r="H18" s="452">
        <v>5025</v>
      </c>
      <c r="I18" s="645">
        <f t="shared" si="0"/>
        <v>435</v>
      </c>
      <c r="J18" s="645">
        <f t="shared" si="1"/>
        <v>43500</v>
      </c>
      <c r="K18" s="645">
        <f t="shared" si="2"/>
        <v>0.0435</v>
      </c>
      <c r="L18" s="451">
        <v>412386</v>
      </c>
      <c r="M18" s="452">
        <v>409618</v>
      </c>
      <c r="N18" s="632">
        <f t="shared" si="3"/>
        <v>2768</v>
      </c>
      <c r="O18" s="632">
        <f t="shared" si="4"/>
        <v>276800</v>
      </c>
      <c r="P18" s="632">
        <f t="shared" si="5"/>
        <v>0.2768</v>
      </c>
      <c r="Q18" s="184"/>
    </row>
    <row r="19" spans="1:17" ht="18" customHeight="1">
      <c r="A19" s="193">
        <v>10</v>
      </c>
      <c r="B19" s="197" t="s">
        <v>212</v>
      </c>
      <c r="C19" s="195">
        <v>4865126</v>
      </c>
      <c r="D19" s="199" t="s">
        <v>13</v>
      </c>
      <c r="E19" s="315" t="s">
        <v>363</v>
      </c>
      <c r="F19" s="200">
        <v>100</v>
      </c>
      <c r="G19" s="451">
        <v>9979</v>
      </c>
      <c r="H19" s="452">
        <v>9513</v>
      </c>
      <c r="I19" s="645">
        <f t="shared" si="0"/>
        <v>466</v>
      </c>
      <c r="J19" s="645">
        <f t="shared" si="1"/>
        <v>46600</v>
      </c>
      <c r="K19" s="645">
        <f t="shared" si="2"/>
        <v>0.0466</v>
      </c>
      <c r="L19" s="451">
        <v>189516</v>
      </c>
      <c r="M19" s="452">
        <v>186522</v>
      </c>
      <c r="N19" s="632">
        <f t="shared" si="3"/>
        <v>2994</v>
      </c>
      <c r="O19" s="632">
        <f t="shared" si="4"/>
        <v>299400</v>
      </c>
      <c r="P19" s="632">
        <f t="shared" si="5"/>
        <v>0.2994</v>
      </c>
      <c r="Q19" s="184"/>
    </row>
    <row r="20" spans="1:17" ht="18" customHeight="1">
      <c r="A20" s="193">
        <v>11</v>
      </c>
      <c r="B20" s="194" t="s">
        <v>213</v>
      </c>
      <c r="C20" s="195">
        <v>4865127</v>
      </c>
      <c r="D20" s="199" t="s">
        <v>13</v>
      </c>
      <c r="E20" s="315" t="s">
        <v>363</v>
      </c>
      <c r="F20" s="200">
        <v>100</v>
      </c>
      <c r="G20" s="451">
        <v>4877</v>
      </c>
      <c r="H20" s="452">
        <v>4495</v>
      </c>
      <c r="I20" s="645">
        <f t="shared" si="0"/>
        <v>382</v>
      </c>
      <c r="J20" s="645">
        <f t="shared" si="1"/>
        <v>38200</v>
      </c>
      <c r="K20" s="645">
        <f t="shared" si="2"/>
        <v>0.0382</v>
      </c>
      <c r="L20" s="451">
        <v>299557</v>
      </c>
      <c r="M20" s="452">
        <v>299311</v>
      </c>
      <c r="N20" s="632">
        <f t="shared" si="3"/>
        <v>246</v>
      </c>
      <c r="O20" s="632">
        <f t="shared" si="4"/>
        <v>24600</v>
      </c>
      <c r="P20" s="632">
        <f t="shared" si="5"/>
        <v>0.0246</v>
      </c>
      <c r="Q20" s="184"/>
    </row>
    <row r="21" spans="1:17" ht="18" customHeight="1">
      <c r="A21" s="193">
        <v>12</v>
      </c>
      <c r="B21" s="194" t="s">
        <v>214</v>
      </c>
      <c r="C21" s="195">
        <v>4865128</v>
      </c>
      <c r="D21" s="199" t="s">
        <v>13</v>
      </c>
      <c r="E21" s="315" t="s">
        <v>363</v>
      </c>
      <c r="F21" s="200">
        <v>100</v>
      </c>
      <c r="G21" s="451">
        <v>998935</v>
      </c>
      <c r="H21" s="452">
        <v>998884</v>
      </c>
      <c r="I21" s="645">
        <f t="shared" si="0"/>
        <v>51</v>
      </c>
      <c r="J21" s="645">
        <f t="shared" si="1"/>
        <v>5100</v>
      </c>
      <c r="K21" s="645">
        <f t="shared" si="2"/>
        <v>0.0051</v>
      </c>
      <c r="L21" s="451">
        <v>217956</v>
      </c>
      <c r="M21" s="452">
        <v>214183</v>
      </c>
      <c r="N21" s="632">
        <f t="shared" si="3"/>
        <v>3773</v>
      </c>
      <c r="O21" s="632">
        <f t="shared" si="4"/>
        <v>377300</v>
      </c>
      <c r="P21" s="632">
        <f t="shared" si="5"/>
        <v>0.3773</v>
      </c>
      <c r="Q21" s="184"/>
    </row>
    <row r="22" spans="1:17" ht="18" customHeight="1">
      <c r="A22" s="193">
        <v>13</v>
      </c>
      <c r="B22" s="194" t="s">
        <v>215</v>
      </c>
      <c r="C22" s="195">
        <v>4865129</v>
      </c>
      <c r="D22" s="196" t="s">
        <v>13</v>
      </c>
      <c r="E22" s="315" t="s">
        <v>363</v>
      </c>
      <c r="F22" s="200">
        <v>100</v>
      </c>
      <c r="G22" s="451">
        <v>999031</v>
      </c>
      <c r="H22" s="452">
        <v>998744</v>
      </c>
      <c r="I22" s="645">
        <f>G22-H22</f>
        <v>287</v>
      </c>
      <c r="J22" s="645">
        <f t="shared" si="1"/>
        <v>28700</v>
      </c>
      <c r="K22" s="645">
        <f t="shared" si="2"/>
        <v>0.0287</v>
      </c>
      <c r="L22" s="451">
        <v>124671</v>
      </c>
      <c r="M22" s="452">
        <v>123315</v>
      </c>
      <c r="N22" s="632">
        <f>L22-M22</f>
        <v>1356</v>
      </c>
      <c r="O22" s="632">
        <f t="shared" si="4"/>
        <v>135600</v>
      </c>
      <c r="P22" s="632">
        <f t="shared" si="5"/>
        <v>0.1356</v>
      </c>
      <c r="Q22" s="184"/>
    </row>
    <row r="23" spans="1:17" ht="18" customHeight="1">
      <c r="A23" s="193">
        <v>14</v>
      </c>
      <c r="B23" s="194" t="s">
        <v>216</v>
      </c>
      <c r="C23" s="195">
        <v>4865130</v>
      </c>
      <c r="D23" s="199" t="s">
        <v>13</v>
      </c>
      <c r="E23" s="315" t="s">
        <v>363</v>
      </c>
      <c r="F23" s="200">
        <v>100</v>
      </c>
      <c r="G23" s="451">
        <v>9579</v>
      </c>
      <c r="H23" s="452">
        <v>9393</v>
      </c>
      <c r="I23" s="645">
        <f t="shared" si="0"/>
        <v>186</v>
      </c>
      <c r="J23" s="645">
        <f t="shared" si="1"/>
        <v>18600</v>
      </c>
      <c r="K23" s="645">
        <f t="shared" si="2"/>
        <v>0.0186</v>
      </c>
      <c r="L23" s="451">
        <v>181710</v>
      </c>
      <c r="M23" s="452">
        <v>182635</v>
      </c>
      <c r="N23" s="632">
        <f t="shared" si="3"/>
        <v>-925</v>
      </c>
      <c r="O23" s="632">
        <f t="shared" si="4"/>
        <v>-92500</v>
      </c>
      <c r="P23" s="632">
        <f t="shared" si="5"/>
        <v>-0.0925</v>
      </c>
      <c r="Q23" s="184"/>
    </row>
    <row r="24" spans="1:17" ht="18" customHeight="1">
      <c r="A24" s="193">
        <v>15</v>
      </c>
      <c r="B24" s="194" t="s">
        <v>217</v>
      </c>
      <c r="C24" s="195">
        <v>4865131</v>
      </c>
      <c r="D24" s="199" t="s">
        <v>13</v>
      </c>
      <c r="E24" s="315" t="s">
        <v>363</v>
      </c>
      <c r="F24" s="200">
        <v>100</v>
      </c>
      <c r="G24" s="451">
        <v>9167</v>
      </c>
      <c r="H24" s="452">
        <v>8614</v>
      </c>
      <c r="I24" s="645">
        <f t="shared" si="0"/>
        <v>553</v>
      </c>
      <c r="J24" s="645">
        <f t="shared" si="1"/>
        <v>55300</v>
      </c>
      <c r="K24" s="645">
        <f t="shared" si="2"/>
        <v>0.0553</v>
      </c>
      <c r="L24" s="451">
        <v>222112</v>
      </c>
      <c r="M24" s="452">
        <v>221485</v>
      </c>
      <c r="N24" s="632">
        <f t="shared" si="3"/>
        <v>627</v>
      </c>
      <c r="O24" s="632">
        <f t="shared" si="4"/>
        <v>62700</v>
      </c>
      <c r="P24" s="632">
        <f t="shared" si="5"/>
        <v>0.0627</v>
      </c>
      <c r="Q24" s="184"/>
    </row>
    <row r="25" spans="1:17" ht="18" customHeight="1">
      <c r="A25" s="193"/>
      <c r="B25" s="202" t="s">
        <v>218</v>
      </c>
      <c r="C25" s="195"/>
      <c r="D25" s="199"/>
      <c r="E25" s="315"/>
      <c r="F25" s="200"/>
      <c r="G25" s="133"/>
      <c r="H25" s="545"/>
      <c r="I25" s="645"/>
      <c r="J25" s="645"/>
      <c r="K25" s="645"/>
      <c r="L25" s="548"/>
      <c r="M25" s="81"/>
      <c r="N25" s="632"/>
      <c r="O25" s="632"/>
      <c r="P25" s="632"/>
      <c r="Q25" s="184"/>
    </row>
    <row r="26" spans="1:17" ht="18" customHeight="1">
      <c r="A26" s="193">
        <v>16</v>
      </c>
      <c r="B26" s="194" t="s">
        <v>219</v>
      </c>
      <c r="C26" s="195">
        <v>4865037</v>
      </c>
      <c r="D26" s="199" t="s">
        <v>13</v>
      </c>
      <c r="E26" s="315" t="s">
        <v>363</v>
      </c>
      <c r="F26" s="200">
        <v>1100</v>
      </c>
      <c r="G26" s="451">
        <v>0</v>
      </c>
      <c r="H26" s="452">
        <v>0</v>
      </c>
      <c r="I26" s="645">
        <f t="shared" si="0"/>
        <v>0</v>
      </c>
      <c r="J26" s="645">
        <f t="shared" si="1"/>
        <v>0</v>
      </c>
      <c r="K26" s="645">
        <f t="shared" si="2"/>
        <v>0</v>
      </c>
      <c r="L26" s="451">
        <v>58050</v>
      </c>
      <c r="M26" s="452">
        <v>56773</v>
      </c>
      <c r="N26" s="632">
        <f t="shared" si="3"/>
        <v>1277</v>
      </c>
      <c r="O26" s="632">
        <f t="shared" si="4"/>
        <v>1404700</v>
      </c>
      <c r="P26" s="632">
        <f t="shared" si="5"/>
        <v>1.4047</v>
      </c>
      <c r="Q26" s="184"/>
    </row>
    <row r="27" spans="1:17" ht="18" customHeight="1">
      <c r="A27" s="193">
        <v>17</v>
      </c>
      <c r="B27" s="194" t="s">
        <v>220</v>
      </c>
      <c r="C27" s="195">
        <v>4865038</v>
      </c>
      <c r="D27" s="199" t="s">
        <v>13</v>
      </c>
      <c r="E27" s="315" t="s">
        <v>363</v>
      </c>
      <c r="F27" s="200">
        <v>1000</v>
      </c>
      <c r="G27" s="451">
        <v>4856</v>
      </c>
      <c r="H27" s="452">
        <v>4839</v>
      </c>
      <c r="I27" s="645">
        <f t="shared" si="0"/>
        <v>17</v>
      </c>
      <c r="J27" s="645">
        <f t="shared" si="1"/>
        <v>17000</v>
      </c>
      <c r="K27" s="645">
        <f t="shared" si="2"/>
        <v>0.017</v>
      </c>
      <c r="L27" s="451">
        <v>36306</v>
      </c>
      <c r="M27" s="452">
        <v>36284</v>
      </c>
      <c r="N27" s="632">
        <f t="shared" si="3"/>
        <v>22</v>
      </c>
      <c r="O27" s="632">
        <f t="shared" si="4"/>
        <v>22000</v>
      </c>
      <c r="P27" s="632">
        <f t="shared" si="5"/>
        <v>0.022</v>
      </c>
      <c r="Q27" s="184"/>
    </row>
    <row r="28" spans="1:17" ht="18" customHeight="1">
      <c r="A28" s="193">
        <v>18</v>
      </c>
      <c r="B28" s="194" t="s">
        <v>221</v>
      </c>
      <c r="C28" s="195">
        <v>4865039</v>
      </c>
      <c r="D28" s="199" t="s">
        <v>13</v>
      </c>
      <c r="E28" s="315" t="s">
        <v>363</v>
      </c>
      <c r="F28" s="200">
        <v>1100</v>
      </c>
      <c r="G28" s="451">
        <v>0</v>
      </c>
      <c r="H28" s="452">
        <v>0</v>
      </c>
      <c r="I28" s="645">
        <f t="shared" si="0"/>
        <v>0</v>
      </c>
      <c r="J28" s="645">
        <f t="shared" si="1"/>
        <v>0</v>
      </c>
      <c r="K28" s="645">
        <f t="shared" si="2"/>
        <v>0</v>
      </c>
      <c r="L28" s="451">
        <v>124718</v>
      </c>
      <c r="M28" s="452">
        <v>122731</v>
      </c>
      <c r="N28" s="632">
        <f t="shared" si="3"/>
        <v>1987</v>
      </c>
      <c r="O28" s="632">
        <f t="shared" si="4"/>
        <v>2185700</v>
      </c>
      <c r="P28" s="632">
        <f t="shared" si="5"/>
        <v>2.1857</v>
      </c>
      <c r="Q28" s="184"/>
    </row>
    <row r="29" spans="1:17" ht="18" customHeight="1">
      <c r="A29" s="193">
        <v>19</v>
      </c>
      <c r="B29" s="197" t="s">
        <v>222</v>
      </c>
      <c r="C29" s="195">
        <v>4865040</v>
      </c>
      <c r="D29" s="199" t="s">
        <v>13</v>
      </c>
      <c r="E29" s="315" t="s">
        <v>363</v>
      </c>
      <c r="F29" s="200">
        <v>1000</v>
      </c>
      <c r="G29" s="451">
        <v>8275</v>
      </c>
      <c r="H29" s="452">
        <v>8210</v>
      </c>
      <c r="I29" s="645">
        <f t="shared" si="0"/>
        <v>65</v>
      </c>
      <c r="J29" s="645">
        <f t="shared" si="1"/>
        <v>65000</v>
      </c>
      <c r="K29" s="645">
        <f t="shared" si="2"/>
        <v>0.065</v>
      </c>
      <c r="L29" s="451">
        <v>48237</v>
      </c>
      <c r="M29" s="452">
        <v>48186</v>
      </c>
      <c r="N29" s="632">
        <f t="shared" si="3"/>
        <v>51</v>
      </c>
      <c r="O29" s="632">
        <f t="shared" si="4"/>
        <v>51000</v>
      </c>
      <c r="P29" s="632">
        <f t="shared" si="5"/>
        <v>0.051</v>
      </c>
      <c r="Q29" s="184"/>
    </row>
    <row r="30" spans="1:17" ht="18" customHeight="1">
      <c r="A30" s="193"/>
      <c r="B30" s="202"/>
      <c r="C30" s="195"/>
      <c r="D30" s="199"/>
      <c r="E30" s="315"/>
      <c r="F30" s="200"/>
      <c r="G30" s="133"/>
      <c r="H30" s="81"/>
      <c r="I30" s="644"/>
      <c r="J30" s="644"/>
      <c r="K30" s="646">
        <f>SUM(K26:K29)</f>
        <v>0.082</v>
      </c>
      <c r="L30" s="223"/>
      <c r="M30" s="81"/>
      <c r="N30" s="632"/>
      <c r="O30" s="632"/>
      <c r="P30" s="701">
        <f>SUM(P26:P29)</f>
        <v>3.6634</v>
      </c>
      <c r="Q30" s="184"/>
    </row>
    <row r="31" spans="1:17" ht="18" customHeight="1">
      <c r="A31" s="193"/>
      <c r="B31" s="201" t="s">
        <v>123</v>
      </c>
      <c r="C31" s="195"/>
      <c r="D31" s="196"/>
      <c r="E31" s="315"/>
      <c r="F31" s="200"/>
      <c r="G31" s="133"/>
      <c r="H31" s="81"/>
      <c r="I31" s="644"/>
      <c r="J31" s="644"/>
      <c r="K31" s="644"/>
      <c r="L31" s="223"/>
      <c r="M31" s="81"/>
      <c r="N31" s="632"/>
      <c r="O31" s="632"/>
      <c r="P31" s="632"/>
      <c r="Q31" s="184"/>
    </row>
    <row r="32" spans="1:17" ht="18" customHeight="1">
      <c r="A32" s="193">
        <v>20</v>
      </c>
      <c r="B32" s="194" t="s">
        <v>191</v>
      </c>
      <c r="C32" s="195">
        <v>4865140</v>
      </c>
      <c r="D32" s="199" t="s">
        <v>13</v>
      </c>
      <c r="E32" s="315" t="s">
        <v>363</v>
      </c>
      <c r="F32" s="200">
        <v>100</v>
      </c>
      <c r="G32" s="451">
        <v>754489</v>
      </c>
      <c r="H32" s="452">
        <v>750257</v>
      </c>
      <c r="I32" s="644">
        <f t="shared" si="0"/>
        <v>4232</v>
      </c>
      <c r="J32" s="644">
        <f t="shared" si="1"/>
        <v>423200</v>
      </c>
      <c r="K32" s="644">
        <f t="shared" si="2"/>
        <v>0.4232</v>
      </c>
      <c r="L32" s="451">
        <v>43953</v>
      </c>
      <c r="M32" s="452">
        <v>43876</v>
      </c>
      <c r="N32" s="632">
        <f t="shared" si="3"/>
        <v>77</v>
      </c>
      <c r="O32" s="632">
        <f t="shared" si="4"/>
        <v>7700</v>
      </c>
      <c r="P32" s="632">
        <f t="shared" si="5"/>
        <v>0.0077</v>
      </c>
      <c r="Q32" s="184"/>
    </row>
    <row r="33" spans="1:17" ht="18" customHeight="1">
      <c r="A33" s="193">
        <v>21</v>
      </c>
      <c r="B33" s="194" t="s">
        <v>192</v>
      </c>
      <c r="C33" s="195">
        <v>4864852</v>
      </c>
      <c r="D33" s="199" t="s">
        <v>13</v>
      </c>
      <c r="E33" s="315" t="s">
        <v>363</v>
      </c>
      <c r="F33" s="200">
        <v>1000</v>
      </c>
      <c r="G33" s="451">
        <v>3063</v>
      </c>
      <c r="H33" s="452">
        <v>3075</v>
      </c>
      <c r="I33" s="644">
        <f>G33-H33</f>
        <v>-12</v>
      </c>
      <c r="J33" s="644">
        <f t="shared" si="1"/>
        <v>-12000</v>
      </c>
      <c r="K33" s="644">
        <f t="shared" si="2"/>
        <v>-0.012</v>
      </c>
      <c r="L33" s="451">
        <v>1754</v>
      </c>
      <c r="M33" s="452">
        <v>1653</v>
      </c>
      <c r="N33" s="632">
        <f>L33-M33</f>
        <v>101</v>
      </c>
      <c r="O33" s="632">
        <f t="shared" si="4"/>
        <v>101000</v>
      </c>
      <c r="P33" s="632">
        <f t="shared" si="5"/>
        <v>0.101</v>
      </c>
      <c r="Q33" s="184"/>
    </row>
    <row r="34" spans="1:17" ht="18" customHeight="1">
      <c r="A34" s="193">
        <v>22</v>
      </c>
      <c r="B34" s="197" t="s">
        <v>193</v>
      </c>
      <c r="C34" s="195">
        <v>4865142</v>
      </c>
      <c r="D34" s="199" t="s">
        <v>13</v>
      </c>
      <c r="E34" s="315" t="s">
        <v>363</v>
      </c>
      <c r="F34" s="200">
        <v>100</v>
      </c>
      <c r="G34" s="451">
        <v>783670</v>
      </c>
      <c r="H34" s="452">
        <v>774228</v>
      </c>
      <c r="I34" s="644">
        <f>G34-H34</f>
        <v>9442</v>
      </c>
      <c r="J34" s="644">
        <f t="shared" si="1"/>
        <v>944200</v>
      </c>
      <c r="K34" s="644">
        <f t="shared" si="2"/>
        <v>0.9442</v>
      </c>
      <c r="L34" s="451">
        <v>39099</v>
      </c>
      <c r="M34" s="452">
        <v>39012</v>
      </c>
      <c r="N34" s="632">
        <f>L34-M34</f>
        <v>87</v>
      </c>
      <c r="O34" s="632">
        <f t="shared" si="4"/>
        <v>8700</v>
      </c>
      <c r="P34" s="632">
        <f t="shared" si="5"/>
        <v>0.0087</v>
      </c>
      <c r="Q34" s="184"/>
    </row>
    <row r="35" spans="1:17" ht="18" customHeight="1">
      <c r="A35" s="193"/>
      <c r="B35" s="202" t="s">
        <v>197</v>
      </c>
      <c r="C35" s="195"/>
      <c r="D35" s="199"/>
      <c r="E35" s="315"/>
      <c r="F35" s="200"/>
      <c r="G35" s="133"/>
      <c r="H35" s="81"/>
      <c r="I35" s="644"/>
      <c r="J35" s="644"/>
      <c r="K35" s="644"/>
      <c r="L35" s="223"/>
      <c r="M35" s="81"/>
      <c r="N35" s="632"/>
      <c r="O35" s="632"/>
      <c r="P35" s="632"/>
      <c r="Q35" s="184"/>
    </row>
    <row r="36" spans="1:17" ht="18" customHeight="1">
      <c r="A36" s="193">
        <v>23</v>
      </c>
      <c r="B36" s="194" t="s">
        <v>383</v>
      </c>
      <c r="C36" s="195">
        <v>4865103</v>
      </c>
      <c r="D36" s="199" t="s">
        <v>13</v>
      </c>
      <c r="E36" s="196" t="s">
        <v>14</v>
      </c>
      <c r="F36" s="200">
        <v>100</v>
      </c>
      <c r="G36" s="451">
        <v>17776</v>
      </c>
      <c r="H36" s="452">
        <v>16915</v>
      </c>
      <c r="I36" s="645">
        <f>G36-H36</f>
        <v>861</v>
      </c>
      <c r="J36" s="645">
        <f>$F36*I36</f>
        <v>86100</v>
      </c>
      <c r="K36" s="645">
        <f>J36/1000000</f>
        <v>0.0861</v>
      </c>
      <c r="L36" s="451">
        <v>9823</v>
      </c>
      <c r="M36" s="452">
        <v>8320</v>
      </c>
      <c r="N36" s="632">
        <f>L36-M36</f>
        <v>1503</v>
      </c>
      <c r="O36" s="632">
        <f>$F36*N36</f>
        <v>150300</v>
      </c>
      <c r="P36" s="632">
        <f>O36/1000000</f>
        <v>0.1503</v>
      </c>
      <c r="Q36" s="572"/>
    </row>
    <row r="37" spans="1:17" ht="18" customHeight="1">
      <c r="A37" s="193">
        <v>24</v>
      </c>
      <c r="B37" s="194" t="s">
        <v>224</v>
      </c>
      <c r="C37" s="195">
        <v>4865132</v>
      </c>
      <c r="D37" s="199" t="s">
        <v>13</v>
      </c>
      <c r="E37" s="315" t="s">
        <v>363</v>
      </c>
      <c r="F37" s="200">
        <v>100</v>
      </c>
      <c r="G37" s="451">
        <v>17507</v>
      </c>
      <c r="H37" s="452">
        <v>17091</v>
      </c>
      <c r="I37" s="645">
        <f t="shared" si="0"/>
        <v>416</v>
      </c>
      <c r="J37" s="645">
        <f t="shared" si="1"/>
        <v>41600</v>
      </c>
      <c r="K37" s="645">
        <f t="shared" si="2"/>
        <v>0.0416</v>
      </c>
      <c r="L37" s="451">
        <v>617466</v>
      </c>
      <c r="M37" s="452">
        <v>613936</v>
      </c>
      <c r="N37" s="632">
        <f t="shared" si="3"/>
        <v>3530</v>
      </c>
      <c r="O37" s="632">
        <f t="shared" si="4"/>
        <v>353000</v>
      </c>
      <c r="P37" s="632">
        <f t="shared" si="5"/>
        <v>0.353</v>
      </c>
      <c r="Q37" s="184"/>
    </row>
    <row r="38" spans="1:17" ht="18" customHeight="1" thickBot="1">
      <c r="A38" s="193">
        <v>25</v>
      </c>
      <c r="B38" s="214" t="s">
        <v>225</v>
      </c>
      <c r="C38" s="206">
        <v>4864803</v>
      </c>
      <c r="D38" s="208" t="s">
        <v>13</v>
      </c>
      <c r="E38" s="205" t="s">
        <v>363</v>
      </c>
      <c r="F38" s="215">
        <v>100</v>
      </c>
      <c r="G38" s="456">
        <v>86027</v>
      </c>
      <c r="H38" s="457">
        <v>85943</v>
      </c>
      <c r="I38" s="647">
        <f>G38-H38</f>
        <v>84</v>
      </c>
      <c r="J38" s="647">
        <f t="shared" si="1"/>
        <v>8400</v>
      </c>
      <c r="K38" s="647">
        <f t="shared" si="2"/>
        <v>0.0084</v>
      </c>
      <c r="L38" s="451">
        <v>208459</v>
      </c>
      <c r="M38" s="452">
        <v>197317</v>
      </c>
      <c r="N38" s="642">
        <f>L38-M38</f>
        <v>11142</v>
      </c>
      <c r="O38" s="642">
        <f t="shared" si="4"/>
        <v>1114200</v>
      </c>
      <c r="P38" s="677">
        <f t="shared" si="5"/>
        <v>1.1142</v>
      </c>
      <c r="Q38" s="185"/>
    </row>
    <row r="39" spans="1:17" ht="18" customHeight="1" thickTop="1">
      <c r="A39" s="192"/>
      <c r="B39" s="194"/>
      <c r="C39" s="195"/>
      <c r="D39" s="196"/>
      <c r="E39" s="315"/>
      <c r="F39" s="195"/>
      <c r="G39" s="195"/>
      <c r="H39" s="81"/>
      <c r="I39" s="81"/>
      <c r="J39" s="81"/>
      <c r="K39" s="81"/>
      <c r="L39" s="547"/>
      <c r="M39" s="81"/>
      <c r="N39" s="81"/>
      <c r="O39" s="81"/>
      <c r="P39" s="81"/>
      <c r="Q39" s="27"/>
    </row>
    <row r="40" spans="1:17" ht="21" customHeight="1" thickBot="1">
      <c r="A40" s="219"/>
      <c r="B40" s="556"/>
      <c r="C40" s="206"/>
      <c r="D40" s="208"/>
      <c r="E40" s="205"/>
      <c r="F40" s="206"/>
      <c r="G40" s="206"/>
      <c r="H40" s="91"/>
      <c r="I40" s="91"/>
      <c r="J40" s="91"/>
      <c r="K40" s="91"/>
      <c r="L40" s="91"/>
      <c r="M40" s="91"/>
      <c r="N40" s="91"/>
      <c r="O40" s="91"/>
      <c r="P40" s="91"/>
      <c r="Q40" s="222" t="str">
        <f>NDPL!Q1</f>
        <v>JULY-2011</v>
      </c>
    </row>
    <row r="41" spans="1:17" ht="21.75" customHeight="1" thickTop="1">
      <c r="A41" s="190"/>
      <c r="B41" s="560" t="s">
        <v>365</v>
      </c>
      <c r="C41" s="195"/>
      <c r="D41" s="196"/>
      <c r="E41" s="315"/>
      <c r="F41" s="195"/>
      <c r="G41" s="561"/>
      <c r="H41" s="81"/>
      <c r="I41" s="81"/>
      <c r="J41" s="81"/>
      <c r="K41" s="81"/>
      <c r="L41" s="561"/>
      <c r="M41" s="81"/>
      <c r="N41" s="81"/>
      <c r="O41" s="81"/>
      <c r="P41" s="562"/>
      <c r="Q41" s="563"/>
    </row>
    <row r="42" spans="1:17" ht="18" customHeight="1">
      <c r="A42" s="193"/>
      <c r="B42" s="201" t="s">
        <v>200</v>
      </c>
      <c r="C42" s="195"/>
      <c r="D42" s="196"/>
      <c r="E42" s="315"/>
      <c r="F42" s="200"/>
      <c r="G42" s="133"/>
      <c r="H42" s="81"/>
      <c r="I42" s="81"/>
      <c r="J42" s="81"/>
      <c r="K42" s="81"/>
      <c r="L42" s="223"/>
      <c r="M42" s="81"/>
      <c r="N42" s="81"/>
      <c r="O42" s="81"/>
      <c r="P42" s="81"/>
      <c r="Q42" s="184"/>
    </row>
    <row r="43" spans="1:17" ht="25.5">
      <c r="A43" s="193">
        <v>26</v>
      </c>
      <c r="B43" s="203" t="s">
        <v>226</v>
      </c>
      <c r="C43" s="195">
        <v>4865133</v>
      </c>
      <c r="D43" s="199" t="s">
        <v>13</v>
      </c>
      <c r="E43" s="315" t="s">
        <v>363</v>
      </c>
      <c r="F43" s="200">
        <v>-100</v>
      </c>
      <c r="G43" s="451">
        <v>159459</v>
      </c>
      <c r="H43" s="452">
        <v>159080</v>
      </c>
      <c r="I43" s="632">
        <f t="shared" si="0"/>
        <v>379</v>
      </c>
      <c r="J43" s="632">
        <f t="shared" si="1"/>
        <v>-37900</v>
      </c>
      <c r="K43" s="632">
        <f t="shared" si="2"/>
        <v>-0.0379</v>
      </c>
      <c r="L43" s="451">
        <v>33178</v>
      </c>
      <c r="M43" s="452">
        <v>31900</v>
      </c>
      <c r="N43" s="632">
        <f t="shared" si="3"/>
        <v>1278</v>
      </c>
      <c r="O43" s="632">
        <f t="shared" si="4"/>
        <v>-127800</v>
      </c>
      <c r="P43" s="632">
        <f t="shared" si="5"/>
        <v>-0.1278</v>
      </c>
      <c r="Q43" s="184"/>
    </row>
    <row r="44" spans="1:17" ht="18" customHeight="1">
      <c r="A44" s="193"/>
      <c r="B44" s="201" t="s">
        <v>202</v>
      </c>
      <c r="C44" s="195"/>
      <c r="D44" s="199"/>
      <c r="E44" s="315"/>
      <c r="F44" s="200"/>
      <c r="G44" s="133"/>
      <c r="H44" s="81"/>
      <c r="I44" s="632"/>
      <c r="J44" s="632"/>
      <c r="K44" s="632"/>
      <c r="L44" s="223"/>
      <c r="M44" s="81"/>
      <c r="N44" s="632"/>
      <c r="O44" s="632"/>
      <c r="P44" s="632"/>
      <c r="Q44" s="184"/>
    </row>
    <row r="45" spans="1:17" ht="18" customHeight="1">
      <c r="A45" s="193">
        <v>27</v>
      </c>
      <c r="B45" s="194" t="s">
        <v>186</v>
      </c>
      <c r="C45" s="195">
        <v>4865076</v>
      </c>
      <c r="D45" s="199" t="s">
        <v>13</v>
      </c>
      <c r="E45" s="315" t="s">
        <v>363</v>
      </c>
      <c r="F45" s="200">
        <v>100</v>
      </c>
      <c r="G45" s="451">
        <v>854</v>
      </c>
      <c r="H45" s="452">
        <v>775</v>
      </c>
      <c r="I45" s="632">
        <f t="shared" si="0"/>
        <v>79</v>
      </c>
      <c r="J45" s="632">
        <f t="shared" si="1"/>
        <v>7900</v>
      </c>
      <c r="K45" s="632">
        <f t="shared" si="2"/>
        <v>0.0079</v>
      </c>
      <c r="L45" s="451">
        <v>12103</v>
      </c>
      <c r="M45" s="452">
        <v>11903</v>
      </c>
      <c r="N45" s="632">
        <f t="shared" si="3"/>
        <v>200</v>
      </c>
      <c r="O45" s="632">
        <f t="shared" si="4"/>
        <v>20000</v>
      </c>
      <c r="P45" s="632">
        <f t="shared" si="5"/>
        <v>0.02</v>
      </c>
      <c r="Q45" s="184"/>
    </row>
    <row r="46" spans="1:17" ht="18" customHeight="1">
      <c r="A46" s="193">
        <v>28</v>
      </c>
      <c r="B46" s="197" t="s">
        <v>203</v>
      </c>
      <c r="C46" s="195">
        <v>4865077</v>
      </c>
      <c r="D46" s="199" t="s">
        <v>13</v>
      </c>
      <c r="E46" s="315" t="s">
        <v>363</v>
      </c>
      <c r="F46" s="200">
        <v>100</v>
      </c>
      <c r="G46" s="133"/>
      <c r="H46" s="81"/>
      <c r="I46" s="632">
        <f t="shared" si="0"/>
        <v>0</v>
      </c>
      <c r="J46" s="632">
        <f t="shared" si="1"/>
        <v>0</v>
      </c>
      <c r="K46" s="632">
        <f t="shared" si="2"/>
        <v>0</v>
      </c>
      <c r="L46" s="548"/>
      <c r="M46" s="81"/>
      <c r="N46" s="632">
        <f t="shared" si="3"/>
        <v>0</v>
      </c>
      <c r="O46" s="632">
        <f t="shared" si="4"/>
        <v>0</v>
      </c>
      <c r="P46" s="632">
        <f t="shared" si="5"/>
        <v>0</v>
      </c>
      <c r="Q46" s="184"/>
    </row>
    <row r="47" spans="1:17" ht="18" customHeight="1">
      <c r="A47" s="193"/>
      <c r="B47" s="201" t="s">
        <v>176</v>
      </c>
      <c r="C47" s="195"/>
      <c r="D47" s="199"/>
      <c r="E47" s="315"/>
      <c r="F47" s="200"/>
      <c r="G47" s="133"/>
      <c r="H47" s="81"/>
      <c r="I47" s="632"/>
      <c r="J47" s="632"/>
      <c r="K47" s="632"/>
      <c r="L47" s="223"/>
      <c r="M47" s="81"/>
      <c r="N47" s="632"/>
      <c r="O47" s="632"/>
      <c r="P47" s="632"/>
      <c r="Q47" s="184"/>
    </row>
    <row r="48" spans="1:17" ht="18" customHeight="1">
      <c r="A48" s="193">
        <v>29</v>
      </c>
      <c r="B48" s="194" t="s">
        <v>194</v>
      </c>
      <c r="C48" s="195">
        <v>4865093</v>
      </c>
      <c r="D48" s="199" t="s">
        <v>13</v>
      </c>
      <c r="E48" s="315" t="s">
        <v>363</v>
      </c>
      <c r="F48" s="200">
        <v>100</v>
      </c>
      <c r="G48" s="451">
        <v>16791</v>
      </c>
      <c r="H48" s="452">
        <v>16258</v>
      </c>
      <c r="I48" s="632">
        <f t="shared" si="0"/>
        <v>533</v>
      </c>
      <c r="J48" s="632">
        <f t="shared" si="1"/>
        <v>53300</v>
      </c>
      <c r="K48" s="632">
        <f t="shared" si="2"/>
        <v>0.0533</v>
      </c>
      <c r="L48" s="451">
        <v>50610</v>
      </c>
      <c r="M48" s="452">
        <v>49695</v>
      </c>
      <c r="N48" s="632">
        <f t="shared" si="3"/>
        <v>915</v>
      </c>
      <c r="O48" s="632">
        <f t="shared" si="4"/>
        <v>91500</v>
      </c>
      <c r="P48" s="632">
        <f t="shared" si="5"/>
        <v>0.0915</v>
      </c>
      <c r="Q48" s="184"/>
    </row>
    <row r="49" spans="1:17" ht="19.5" customHeight="1">
      <c r="A49" s="193">
        <v>30</v>
      </c>
      <c r="B49" s="197" t="s">
        <v>195</v>
      </c>
      <c r="C49" s="195">
        <v>4865094</v>
      </c>
      <c r="D49" s="199" t="s">
        <v>13</v>
      </c>
      <c r="E49" s="315" t="s">
        <v>363</v>
      </c>
      <c r="F49" s="200">
        <v>100</v>
      </c>
      <c r="G49" s="451">
        <v>14771</v>
      </c>
      <c r="H49" s="452">
        <v>14626</v>
      </c>
      <c r="I49" s="632">
        <f>G49-H49</f>
        <v>145</v>
      </c>
      <c r="J49" s="632">
        <f t="shared" si="1"/>
        <v>14500</v>
      </c>
      <c r="K49" s="632">
        <f t="shared" si="2"/>
        <v>0.0145</v>
      </c>
      <c r="L49" s="451">
        <v>51086</v>
      </c>
      <c r="M49" s="452">
        <v>50397</v>
      </c>
      <c r="N49" s="632">
        <f>L49-M49</f>
        <v>689</v>
      </c>
      <c r="O49" s="632">
        <f t="shared" si="4"/>
        <v>68900</v>
      </c>
      <c r="P49" s="632">
        <f t="shared" si="5"/>
        <v>0.0689</v>
      </c>
      <c r="Q49" s="184"/>
    </row>
    <row r="50" spans="1:17" ht="25.5">
      <c r="A50" s="193">
        <v>31</v>
      </c>
      <c r="B50" s="203" t="s">
        <v>223</v>
      </c>
      <c r="C50" s="195">
        <v>4865144</v>
      </c>
      <c r="D50" s="199" t="s">
        <v>13</v>
      </c>
      <c r="E50" s="315" t="s">
        <v>363</v>
      </c>
      <c r="F50" s="200">
        <v>200</v>
      </c>
      <c r="G50" s="712">
        <v>39908</v>
      </c>
      <c r="H50" s="713">
        <v>38484</v>
      </c>
      <c r="I50" s="644">
        <f t="shared" si="0"/>
        <v>1424</v>
      </c>
      <c r="J50" s="644">
        <f t="shared" si="1"/>
        <v>284800</v>
      </c>
      <c r="K50" s="644">
        <f t="shared" si="2"/>
        <v>0.2848</v>
      </c>
      <c r="L50" s="712">
        <v>103303</v>
      </c>
      <c r="M50" s="713">
        <v>102710</v>
      </c>
      <c r="N50" s="644">
        <f t="shared" si="3"/>
        <v>593</v>
      </c>
      <c r="O50" s="644">
        <f t="shared" si="4"/>
        <v>118600</v>
      </c>
      <c r="P50" s="644">
        <f t="shared" si="5"/>
        <v>0.1186</v>
      </c>
      <c r="Q50" s="714"/>
    </row>
    <row r="51" spans="1:17" ht="18" customHeight="1">
      <c r="A51" s="193"/>
      <c r="B51" s="201" t="s">
        <v>186</v>
      </c>
      <c r="C51" s="195"/>
      <c r="D51" s="199"/>
      <c r="E51" s="196"/>
      <c r="F51" s="200"/>
      <c r="G51" s="451"/>
      <c r="H51" s="452"/>
      <c r="I51" s="632"/>
      <c r="J51" s="632"/>
      <c r="K51" s="632"/>
      <c r="L51" s="223"/>
      <c r="M51" s="81"/>
      <c r="N51" s="632"/>
      <c r="O51" s="632"/>
      <c r="P51" s="632"/>
      <c r="Q51" s="184"/>
    </row>
    <row r="52" spans="1:17" ht="18" customHeight="1">
      <c r="A52" s="193">
        <v>32</v>
      </c>
      <c r="B52" s="194" t="s">
        <v>187</v>
      </c>
      <c r="C52" s="195">
        <v>4865143</v>
      </c>
      <c r="D52" s="199" t="s">
        <v>13</v>
      </c>
      <c r="E52" s="196" t="s">
        <v>14</v>
      </c>
      <c r="F52" s="200">
        <v>-100</v>
      </c>
      <c r="G52" s="451">
        <v>975305</v>
      </c>
      <c r="H52" s="452">
        <v>975305</v>
      </c>
      <c r="I52" s="632">
        <f t="shared" si="0"/>
        <v>0</v>
      </c>
      <c r="J52" s="632">
        <f t="shared" si="1"/>
        <v>0</v>
      </c>
      <c r="K52" s="632">
        <f t="shared" si="2"/>
        <v>0</v>
      </c>
      <c r="L52" s="451">
        <v>857574</v>
      </c>
      <c r="M52" s="452">
        <v>857574</v>
      </c>
      <c r="N52" s="632">
        <f t="shared" si="3"/>
        <v>0</v>
      </c>
      <c r="O52" s="632">
        <f t="shared" si="4"/>
        <v>0</v>
      </c>
      <c r="P52" s="632">
        <f t="shared" si="5"/>
        <v>0</v>
      </c>
      <c r="Q52" s="184"/>
    </row>
    <row r="53" spans="1:23" ht="18" customHeight="1" thickBot="1">
      <c r="A53" s="204"/>
      <c r="B53" s="205"/>
      <c r="C53" s="206"/>
      <c r="D53" s="207"/>
      <c r="E53" s="208"/>
      <c r="F53" s="209"/>
      <c r="G53" s="210"/>
      <c r="H53" s="211"/>
      <c r="I53" s="212"/>
      <c r="J53" s="212"/>
      <c r="K53" s="212"/>
      <c r="L53" s="213"/>
      <c r="M53" s="211"/>
      <c r="N53" s="212"/>
      <c r="O53" s="212"/>
      <c r="P53" s="212"/>
      <c r="Q53" s="217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3" t="s">
        <v>384</v>
      </c>
      <c r="G55" s="21"/>
      <c r="H55" s="21"/>
      <c r="I55" s="58" t="s">
        <v>8</v>
      </c>
      <c r="J55" s="21"/>
      <c r="K55" s="21"/>
      <c r="L55" s="21"/>
      <c r="M55" s="21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01/08/11</v>
      </c>
      <c r="H56" s="41" t="str">
        <f>H5</f>
        <v>INTIAL READING 01/07/11</v>
      </c>
      <c r="I56" s="41" t="s">
        <v>4</v>
      </c>
      <c r="J56" s="41" t="s">
        <v>5</v>
      </c>
      <c r="K56" s="41" t="s">
        <v>6</v>
      </c>
      <c r="L56" s="43" t="str">
        <f>G56</f>
        <v>FINAL READING 01/08/11</v>
      </c>
      <c r="M56" s="41" t="str">
        <f>H56</f>
        <v>INTIAL READING 01/07/11</v>
      </c>
      <c r="N56" s="41" t="s">
        <v>4</v>
      </c>
      <c r="O56" s="41" t="s">
        <v>5</v>
      </c>
      <c r="P56" s="41" t="s">
        <v>6</v>
      </c>
      <c r="Q56" s="218" t="s">
        <v>326</v>
      </c>
      <c r="R56" s="95"/>
      <c r="S56" s="95"/>
      <c r="T56" s="95"/>
      <c r="U56" s="95"/>
      <c r="V56" s="95"/>
      <c r="W56" s="95"/>
    </row>
    <row r="57" spans="1:23" ht="15.75" customHeight="1" thickTop="1">
      <c r="A57" s="564"/>
      <c r="B57" s="565"/>
      <c r="C57" s="565"/>
      <c r="D57" s="565"/>
      <c r="E57" s="565"/>
      <c r="F57" s="568"/>
      <c r="G57" s="565"/>
      <c r="H57" s="565"/>
      <c r="I57" s="565"/>
      <c r="J57" s="565"/>
      <c r="K57" s="568"/>
      <c r="L57" s="565"/>
      <c r="M57" s="565"/>
      <c r="N57" s="565"/>
      <c r="O57" s="565"/>
      <c r="P57" s="565"/>
      <c r="Q57" s="571"/>
      <c r="R57" s="95"/>
      <c r="S57" s="95"/>
      <c r="T57" s="95"/>
      <c r="U57" s="95"/>
      <c r="V57" s="95"/>
      <c r="W57" s="95"/>
    </row>
    <row r="58" spans="1:23" ht="15.75" customHeight="1">
      <c r="A58" s="566"/>
      <c r="B58" s="403" t="s">
        <v>380</v>
      </c>
      <c r="C58" s="442"/>
      <c r="D58" s="475"/>
      <c r="E58" s="431"/>
      <c r="F58" s="200"/>
      <c r="G58" s="567"/>
      <c r="H58" s="567"/>
      <c r="I58" s="567"/>
      <c r="J58" s="567"/>
      <c r="K58" s="567"/>
      <c r="L58" s="566"/>
      <c r="M58" s="567"/>
      <c r="N58" s="567"/>
      <c r="O58" s="567"/>
      <c r="P58" s="567"/>
      <c r="Q58" s="572"/>
      <c r="R58" s="95"/>
      <c r="S58" s="95"/>
      <c r="T58" s="95"/>
      <c r="U58" s="95"/>
      <c r="V58" s="95"/>
      <c r="W58" s="95"/>
    </row>
    <row r="59" spans="1:23" ht="15.75" customHeight="1">
      <c r="A59" s="570">
        <v>1</v>
      </c>
      <c r="B59" s="194" t="s">
        <v>381</v>
      </c>
      <c r="C59" s="195">
        <v>4902586</v>
      </c>
      <c r="D59" s="475" t="s">
        <v>13</v>
      </c>
      <c r="E59" s="431" t="s">
        <v>363</v>
      </c>
      <c r="F59" s="200">
        <v>-100</v>
      </c>
      <c r="G59" s="451">
        <v>999578</v>
      </c>
      <c r="H59" s="452">
        <v>999572</v>
      </c>
      <c r="I59" s="632">
        <f>G59-H59</f>
        <v>6</v>
      </c>
      <c r="J59" s="632">
        <f>$F59*I59</f>
        <v>-600</v>
      </c>
      <c r="K59" s="632">
        <f>J59/1000000</f>
        <v>-0.0006</v>
      </c>
      <c r="L59" s="451">
        <v>4009</v>
      </c>
      <c r="M59" s="452">
        <v>2827</v>
      </c>
      <c r="N59" s="632">
        <f>L59-M59</f>
        <v>1182</v>
      </c>
      <c r="O59" s="632">
        <f>$F59*N59</f>
        <v>-118200</v>
      </c>
      <c r="P59" s="632">
        <f>O59/1000000</f>
        <v>-0.1182</v>
      </c>
      <c r="Q59" s="572"/>
      <c r="R59" s="95"/>
      <c r="S59" s="95"/>
      <c r="T59" s="95"/>
      <c r="U59" s="95"/>
      <c r="V59" s="95"/>
      <c r="W59" s="95"/>
    </row>
    <row r="60" spans="1:23" ht="15.75" customHeight="1">
      <c r="A60" s="570">
        <v>2</v>
      </c>
      <c r="B60" s="194" t="s">
        <v>382</v>
      </c>
      <c r="C60" s="195">
        <v>4902587</v>
      </c>
      <c r="D60" s="475" t="s">
        <v>13</v>
      </c>
      <c r="E60" s="431" t="s">
        <v>363</v>
      </c>
      <c r="F60" s="200">
        <v>-100</v>
      </c>
      <c r="G60" s="451">
        <v>3118</v>
      </c>
      <c r="H60" s="452">
        <v>3113</v>
      </c>
      <c r="I60" s="632">
        <f>G60-H60</f>
        <v>5</v>
      </c>
      <c r="J60" s="632">
        <f>$F60*I60</f>
        <v>-500</v>
      </c>
      <c r="K60" s="632">
        <f>J60/1000000</f>
        <v>-0.0005</v>
      </c>
      <c r="L60" s="451">
        <v>8956</v>
      </c>
      <c r="M60" s="452">
        <v>7795</v>
      </c>
      <c r="N60" s="632">
        <f>L60-M60</f>
        <v>1161</v>
      </c>
      <c r="O60" s="632">
        <f>$F60*N60</f>
        <v>-116100</v>
      </c>
      <c r="P60" s="632">
        <f>O60/1000000</f>
        <v>-0.1161</v>
      </c>
      <c r="Q60" s="572"/>
      <c r="R60" s="95"/>
      <c r="S60" s="95"/>
      <c r="T60" s="95"/>
      <c r="U60" s="95"/>
      <c r="V60" s="95"/>
      <c r="W60" s="95"/>
    </row>
    <row r="61" spans="1:23" ht="15.75" customHeight="1" thickBot="1">
      <c r="A61" s="213"/>
      <c r="B61" s="211"/>
      <c r="C61" s="211"/>
      <c r="D61" s="211"/>
      <c r="E61" s="211"/>
      <c r="F61" s="569"/>
      <c r="G61" s="211"/>
      <c r="H61" s="211"/>
      <c r="I61" s="211"/>
      <c r="J61" s="211"/>
      <c r="K61" s="569"/>
      <c r="L61" s="211"/>
      <c r="M61" s="211"/>
      <c r="N61" s="211"/>
      <c r="O61" s="211"/>
      <c r="P61" s="211"/>
      <c r="Q61" s="217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6" t="s">
        <v>355</v>
      </c>
      <c r="B64" s="92"/>
      <c r="C64" s="93"/>
      <c r="D64" s="92"/>
      <c r="E64" s="92"/>
      <c r="F64" s="92"/>
      <c r="G64" s="92"/>
      <c r="H64" s="92"/>
      <c r="I64" s="92"/>
      <c r="J64" s="92"/>
      <c r="K64" s="702">
        <f>SUM(K9:K53)+SUM(K59:K61)-K30</f>
        <v>6.5102</v>
      </c>
      <c r="L64" s="703"/>
      <c r="M64" s="703"/>
      <c r="N64" s="703"/>
      <c r="O64" s="703"/>
      <c r="P64" s="702">
        <f>SUM(P9:P53)+SUM(P59:P61)-P30</f>
        <v>6.560299999999999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1"/>
      <c r="D68" s="92"/>
      <c r="E68" s="92"/>
      <c r="F68" s="92"/>
      <c r="G68" s="92"/>
      <c r="H68" s="92"/>
      <c r="I68" s="92"/>
      <c r="J68" s="303"/>
      <c r="K68" s="320" t="s">
        <v>356</v>
      </c>
      <c r="L68" s="92"/>
      <c r="M68" s="92"/>
      <c r="N68" s="92"/>
      <c r="O68" s="92"/>
      <c r="P68" s="320" t="s">
        <v>357</v>
      </c>
    </row>
    <row r="69" spans="1:17" ht="20.25">
      <c r="A69" s="298"/>
      <c r="B69" s="299"/>
      <c r="C69" s="216"/>
      <c r="D69" s="59"/>
      <c r="E69" s="59"/>
      <c r="F69" s="59"/>
      <c r="G69" s="59"/>
      <c r="H69" s="59"/>
      <c r="I69" s="59"/>
      <c r="J69" s="300"/>
      <c r="K69" s="299"/>
      <c r="L69" s="299"/>
      <c r="M69" s="299"/>
      <c r="N69" s="299"/>
      <c r="O69" s="299"/>
      <c r="P69" s="299"/>
      <c r="Q69" s="60"/>
    </row>
    <row r="70" spans="1:17" ht="20.25">
      <c r="A70" s="302"/>
      <c r="B70" s="216" t="s">
        <v>353</v>
      </c>
      <c r="C70" s="216"/>
      <c r="D70" s="293"/>
      <c r="E70" s="293"/>
      <c r="F70" s="293"/>
      <c r="G70" s="293"/>
      <c r="H70" s="293"/>
      <c r="I70" s="293"/>
      <c r="J70" s="293"/>
      <c r="K70" s="704">
        <f>K64</f>
        <v>6.5102</v>
      </c>
      <c r="L70" s="705"/>
      <c r="M70" s="705"/>
      <c r="N70" s="705"/>
      <c r="O70" s="705"/>
      <c r="P70" s="704">
        <f>P64</f>
        <v>6.560299999999999</v>
      </c>
      <c r="Q70" s="61"/>
    </row>
    <row r="71" spans="1:17" ht="20.25">
      <c r="A71" s="302"/>
      <c r="B71" s="216"/>
      <c r="C71" s="216"/>
      <c r="D71" s="293"/>
      <c r="E71" s="293"/>
      <c r="F71" s="293"/>
      <c r="G71" s="293"/>
      <c r="H71" s="293"/>
      <c r="I71" s="295"/>
      <c r="J71" s="134"/>
      <c r="K71" s="80"/>
      <c r="L71" s="80"/>
      <c r="M71" s="80"/>
      <c r="N71" s="80"/>
      <c r="O71" s="80"/>
      <c r="P71" s="80"/>
      <c r="Q71" s="61"/>
    </row>
    <row r="72" spans="1:17" ht="20.25">
      <c r="A72" s="302"/>
      <c r="B72" s="216" t="s">
        <v>346</v>
      </c>
      <c r="C72" s="216"/>
      <c r="D72" s="293"/>
      <c r="E72" s="293"/>
      <c r="F72" s="293"/>
      <c r="G72" s="293"/>
      <c r="H72" s="293"/>
      <c r="I72" s="293"/>
      <c r="J72" s="293"/>
      <c r="K72" s="704">
        <f>-'STEPPED UP GENCO'!K49</f>
        <v>0.016004755</v>
      </c>
      <c r="L72" s="704"/>
      <c r="M72" s="704"/>
      <c r="N72" s="704"/>
      <c r="O72" s="704"/>
      <c r="P72" s="704">
        <f>-'STEPPED UP GENCO'!P49</f>
        <v>0.180911475</v>
      </c>
      <c r="Q72" s="61"/>
    </row>
    <row r="73" spans="1:17" ht="20.25">
      <c r="A73" s="302"/>
      <c r="B73" s="216"/>
      <c r="C73" s="216"/>
      <c r="D73" s="296"/>
      <c r="E73" s="296"/>
      <c r="F73" s="296"/>
      <c r="G73" s="296"/>
      <c r="H73" s="296"/>
      <c r="I73" s="297"/>
      <c r="J73" s="292"/>
      <c r="K73" s="21"/>
      <c r="L73" s="21"/>
      <c r="M73" s="21"/>
      <c r="N73" s="21"/>
      <c r="O73" s="21"/>
      <c r="P73" s="21"/>
      <c r="Q73" s="61"/>
    </row>
    <row r="74" spans="1:17" ht="20.25">
      <c r="A74" s="302"/>
      <c r="B74" s="216" t="s">
        <v>354</v>
      </c>
      <c r="C74" s="216"/>
      <c r="D74" s="21"/>
      <c r="E74" s="21"/>
      <c r="F74" s="21"/>
      <c r="G74" s="21"/>
      <c r="H74" s="21"/>
      <c r="I74" s="21"/>
      <c r="J74" s="21"/>
      <c r="K74" s="305">
        <f>SUM(K70:K73)</f>
        <v>6.526204755</v>
      </c>
      <c r="L74" s="21"/>
      <c r="M74" s="21"/>
      <c r="N74" s="21"/>
      <c r="O74" s="21"/>
      <c r="P74" s="521">
        <f>SUM(P70:P73)</f>
        <v>6.741211474999999</v>
      </c>
      <c r="Q74" s="61"/>
    </row>
    <row r="75" spans="1:17" ht="20.25">
      <c r="A75" s="280"/>
      <c r="B75" s="21"/>
      <c r="C75" s="216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1"/>
    </row>
    <row r="76" spans="1:17" ht="13.5" thickBot="1">
      <c r="A76" s="28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8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22">
      <selection activeCell="Q27" sqref="Q27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1" t="str">
        <f>NDPL!Q1</f>
        <v>JULY-2011</v>
      </c>
      <c r="Q2" s="351"/>
    </row>
    <row r="3" ht="23.25">
      <c r="A3" s="227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1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1" t="s">
        <v>6</v>
      </c>
      <c r="Q5" s="218" t="s">
        <v>326</v>
      </c>
    </row>
    <row r="6" ht="14.25" thickBot="1" thickTop="1"/>
    <row r="7" spans="1:17" ht="24" customHeight="1" thickTop="1">
      <c r="A7" s="619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8"/>
      <c r="L7" s="600"/>
      <c r="M7" s="547"/>
      <c r="N7" s="74"/>
      <c r="O7" s="74"/>
      <c r="P7" s="689"/>
      <c r="Q7" s="183"/>
    </row>
    <row r="8" spans="1:17" ht="24" customHeight="1">
      <c r="A8" s="330" t="s">
        <v>230</v>
      </c>
      <c r="B8" s="226"/>
      <c r="C8" s="226"/>
      <c r="D8" s="226"/>
      <c r="E8" s="226"/>
      <c r="F8" s="226"/>
      <c r="G8" s="132"/>
      <c r="H8" s="80"/>
      <c r="I8" s="81"/>
      <c r="J8" s="81"/>
      <c r="K8" s="679"/>
      <c r="L8" s="223"/>
      <c r="M8" s="81"/>
      <c r="N8" s="81"/>
      <c r="O8" s="81"/>
      <c r="P8" s="690"/>
      <c r="Q8" s="184"/>
    </row>
    <row r="9" spans="1:17" ht="24" customHeight="1">
      <c r="A9" s="618" t="s">
        <v>231</v>
      </c>
      <c r="B9" s="226"/>
      <c r="C9" s="226"/>
      <c r="D9" s="226"/>
      <c r="E9" s="226"/>
      <c r="F9" s="226"/>
      <c r="G9" s="132"/>
      <c r="H9" s="80"/>
      <c r="I9" s="81"/>
      <c r="J9" s="81"/>
      <c r="K9" s="679"/>
      <c r="L9" s="223"/>
      <c r="M9" s="81"/>
      <c r="N9" s="81"/>
      <c r="O9" s="81"/>
      <c r="P9" s="690"/>
      <c r="Q9" s="184"/>
    </row>
    <row r="10" spans="1:17" ht="24" customHeight="1">
      <c r="A10" s="329">
        <v>1</v>
      </c>
      <c r="B10" s="332" t="s">
        <v>250</v>
      </c>
      <c r="C10" s="607">
        <v>4864848</v>
      </c>
      <c r="D10" s="334" t="s">
        <v>13</v>
      </c>
      <c r="E10" s="333" t="s">
        <v>363</v>
      </c>
      <c r="F10" s="334">
        <v>1000</v>
      </c>
      <c r="G10" s="648">
        <v>549</v>
      </c>
      <c r="H10" s="649">
        <v>549</v>
      </c>
      <c r="I10" s="613">
        <f>G10-H10</f>
        <v>0</v>
      </c>
      <c r="J10" s="613">
        <f aca="true" t="shared" si="0" ref="J10:J33">$F10*I10</f>
        <v>0</v>
      </c>
      <c r="K10" s="680">
        <f aca="true" t="shared" si="1" ref="K10:K33">J10/1000000</f>
        <v>0</v>
      </c>
      <c r="L10" s="648">
        <v>13146</v>
      </c>
      <c r="M10" s="649">
        <v>12616</v>
      </c>
      <c r="N10" s="613">
        <f>L10-M10</f>
        <v>530</v>
      </c>
      <c r="O10" s="613">
        <f aca="true" t="shared" si="2" ref="O10:O33">$F10*N10</f>
        <v>530000</v>
      </c>
      <c r="P10" s="691">
        <f aca="true" t="shared" si="3" ref="P10:P33">O10/1000000</f>
        <v>0.53</v>
      </c>
      <c r="Q10" s="184"/>
    </row>
    <row r="11" spans="1:17" ht="24" customHeight="1">
      <c r="A11" s="329">
        <v>2</v>
      </c>
      <c r="B11" s="332" t="s">
        <v>251</v>
      </c>
      <c r="C11" s="607">
        <v>4864849</v>
      </c>
      <c r="D11" s="334" t="s">
        <v>13</v>
      </c>
      <c r="E11" s="333" t="s">
        <v>363</v>
      </c>
      <c r="F11" s="334">
        <v>1000</v>
      </c>
      <c r="G11" s="648">
        <v>382</v>
      </c>
      <c r="H11" s="649">
        <v>382</v>
      </c>
      <c r="I11" s="613">
        <f>G11-H11</f>
        <v>0</v>
      </c>
      <c r="J11" s="613">
        <f t="shared" si="0"/>
        <v>0</v>
      </c>
      <c r="K11" s="680">
        <f t="shared" si="1"/>
        <v>0</v>
      </c>
      <c r="L11" s="648">
        <v>17955</v>
      </c>
      <c r="M11" s="649">
        <v>17542</v>
      </c>
      <c r="N11" s="613">
        <f>L11-M11</f>
        <v>413</v>
      </c>
      <c r="O11" s="613">
        <f t="shared" si="2"/>
        <v>413000</v>
      </c>
      <c r="P11" s="691">
        <f t="shared" si="3"/>
        <v>0.413</v>
      </c>
      <c r="Q11" s="184"/>
    </row>
    <row r="12" spans="1:17" ht="24" customHeight="1">
      <c r="A12" s="329">
        <v>3</v>
      </c>
      <c r="B12" s="332" t="s">
        <v>232</v>
      </c>
      <c r="C12" s="607">
        <v>4864846</v>
      </c>
      <c r="D12" s="334" t="s">
        <v>13</v>
      </c>
      <c r="E12" s="333" t="s">
        <v>363</v>
      </c>
      <c r="F12" s="334">
        <v>1000</v>
      </c>
      <c r="G12" s="648">
        <v>669</v>
      </c>
      <c r="H12" s="649">
        <v>669</v>
      </c>
      <c r="I12" s="613">
        <f>G12-H12</f>
        <v>0</v>
      </c>
      <c r="J12" s="613">
        <f t="shared" si="0"/>
        <v>0</v>
      </c>
      <c r="K12" s="680">
        <f t="shared" si="1"/>
        <v>0</v>
      </c>
      <c r="L12" s="648">
        <v>25287</v>
      </c>
      <c r="M12" s="649">
        <v>24792</v>
      </c>
      <c r="N12" s="613">
        <f>L12-M12</f>
        <v>495</v>
      </c>
      <c r="O12" s="613">
        <f t="shared" si="2"/>
        <v>495000</v>
      </c>
      <c r="P12" s="691">
        <f t="shared" si="3"/>
        <v>0.495</v>
      </c>
      <c r="Q12" s="184"/>
    </row>
    <row r="13" spans="1:17" ht="24" customHeight="1">
      <c r="A13" s="329">
        <v>4</v>
      </c>
      <c r="B13" s="332" t="s">
        <v>233</v>
      </c>
      <c r="C13" s="607">
        <v>4864847</v>
      </c>
      <c r="D13" s="334" t="s">
        <v>13</v>
      </c>
      <c r="E13" s="333" t="s">
        <v>363</v>
      </c>
      <c r="F13" s="334">
        <v>1000</v>
      </c>
      <c r="G13" s="648">
        <v>410</v>
      </c>
      <c r="H13" s="649">
        <v>410</v>
      </c>
      <c r="I13" s="613">
        <f>G13-H13</f>
        <v>0</v>
      </c>
      <c r="J13" s="613">
        <f t="shared" si="0"/>
        <v>0</v>
      </c>
      <c r="K13" s="680">
        <f t="shared" si="1"/>
        <v>0</v>
      </c>
      <c r="L13" s="648">
        <v>13190</v>
      </c>
      <c r="M13" s="649">
        <v>12926</v>
      </c>
      <c r="N13" s="613">
        <f>L13-M13</f>
        <v>264</v>
      </c>
      <c r="O13" s="613">
        <f t="shared" si="2"/>
        <v>264000</v>
      </c>
      <c r="P13" s="691">
        <f t="shared" si="3"/>
        <v>0.264</v>
      </c>
      <c r="Q13" s="184"/>
    </row>
    <row r="14" spans="1:17" ht="24" customHeight="1">
      <c r="A14" s="329">
        <v>5</v>
      </c>
      <c r="B14" s="332" t="s">
        <v>234</v>
      </c>
      <c r="C14" s="607">
        <v>4864850</v>
      </c>
      <c r="D14" s="334" t="s">
        <v>13</v>
      </c>
      <c r="E14" s="333" t="s">
        <v>363</v>
      </c>
      <c r="F14" s="334">
        <v>1000</v>
      </c>
      <c r="G14" s="648">
        <v>1293</v>
      </c>
      <c r="H14" s="649">
        <v>1291</v>
      </c>
      <c r="I14" s="613">
        <f>G14-H14</f>
        <v>2</v>
      </c>
      <c r="J14" s="613">
        <f t="shared" si="0"/>
        <v>2000</v>
      </c>
      <c r="K14" s="680">
        <f t="shared" si="1"/>
        <v>0.002</v>
      </c>
      <c r="L14" s="648">
        <v>6543</v>
      </c>
      <c r="M14" s="649">
        <v>6329</v>
      </c>
      <c r="N14" s="613">
        <f>L14-M14</f>
        <v>214</v>
      </c>
      <c r="O14" s="613">
        <f t="shared" si="2"/>
        <v>214000</v>
      </c>
      <c r="P14" s="691">
        <f t="shared" si="3"/>
        <v>0.214</v>
      </c>
      <c r="Q14" s="184"/>
    </row>
    <row r="15" spans="1:17" ht="24" customHeight="1">
      <c r="A15" s="616" t="s">
        <v>235</v>
      </c>
      <c r="B15" s="335"/>
      <c r="C15" s="608"/>
      <c r="D15" s="336"/>
      <c r="E15" s="335"/>
      <c r="F15" s="336"/>
      <c r="G15" s="614"/>
      <c r="H15" s="613"/>
      <c r="I15" s="613"/>
      <c r="J15" s="613"/>
      <c r="K15" s="680"/>
      <c r="L15" s="614"/>
      <c r="M15" s="613"/>
      <c r="N15" s="613"/>
      <c r="O15" s="613"/>
      <c r="P15" s="691"/>
      <c r="Q15" s="184"/>
    </row>
    <row r="16" spans="1:17" ht="24" customHeight="1">
      <c r="A16" s="617">
        <v>6</v>
      </c>
      <c r="B16" s="335" t="s">
        <v>252</v>
      </c>
      <c r="C16" s="608">
        <v>4864804</v>
      </c>
      <c r="D16" s="336" t="s">
        <v>13</v>
      </c>
      <c r="E16" s="333" t="s">
        <v>363</v>
      </c>
      <c r="F16" s="336">
        <v>100</v>
      </c>
      <c r="G16" s="648">
        <v>351</v>
      </c>
      <c r="H16" s="649">
        <v>351</v>
      </c>
      <c r="I16" s="613">
        <f>G16-H16</f>
        <v>0</v>
      </c>
      <c r="J16" s="613">
        <f t="shared" si="0"/>
        <v>0</v>
      </c>
      <c r="K16" s="680">
        <f t="shared" si="1"/>
        <v>0</v>
      </c>
      <c r="L16" s="648">
        <v>999974</v>
      </c>
      <c r="M16" s="649">
        <v>999974</v>
      </c>
      <c r="N16" s="613">
        <f>L16-M16</f>
        <v>0</v>
      </c>
      <c r="O16" s="613">
        <f t="shared" si="2"/>
        <v>0</v>
      </c>
      <c r="P16" s="691">
        <f t="shared" si="3"/>
        <v>0</v>
      </c>
      <c r="Q16" s="184"/>
    </row>
    <row r="17" spans="1:17" ht="24" customHeight="1">
      <c r="A17" s="617">
        <v>7</v>
      </c>
      <c r="B17" s="335" t="s">
        <v>251</v>
      </c>
      <c r="C17" s="608">
        <v>4865163</v>
      </c>
      <c r="D17" s="336" t="s">
        <v>13</v>
      </c>
      <c r="E17" s="333" t="s">
        <v>363</v>
      </c>
      <c r="F17" s="336">
        <v>100</v>
      </c>
      <c r="G17" s="648">
        <v>567</v>
      </c>
      <c r="H17" s="649">
        <v>567</v>
      </c>
      <c r="I17" s="613">
        <f>G17-H17</f>
        <v>0</v>
      </c>
      <c r="J17" s="613">
        <f t="shared" si="0"/>
        <v>0</v>
      </c>
      <c r="K17" s="680">
        <f t="shared" si="1"/>
        <v>0</v>
      </c>
      <c r="L17" s="648">
        <v>999997</v>
      </c>
      <c r="M17" s="649">
        <v>999997</v>
      </c>
      <c r="N17" s="613">
        <f>L17-M17</f>
        <v>0</v>
      </c>
      <c r="O17" s="613">
        <f t="shared" si="2"/>
        <v>0</v>
      </c>
      <c r="P17" s="691">
        <f t="shared" si="3"/>
        <v>0</v>
      </c>
      <c r="Q17" s="184"/>
    </row>
    <row r="18" spans="1:17" ht="24" customHeight="1">
      <c r="A18" s="337"/>
      <c r="B18" s="335"/>
      <c r="C18" s="608"/>
      <c r="D18" s="336"/>
      <c r="E18" s="110"/>
      <c r="F18" s="336"/>
      <c r="G18" s="223"/>
      <c r="H18" s="81"/>
      <c r="I18" s="81"/>
      <c r="J18" s="81"/>
      <c r="K18" s="679"/>
      <c r="L18" s="223"/>
      <c r="M18" s="81"/>
      <c r="N18" s="81"/>
      <c r="O18" s="81"/>
      <c r="P18" s="690"/>
      <c r="Q18" s="184"/>
    </row>
    <row r="19" spans="1:17" ht="24" customHeight="1">
      <c r="A19" s="337"/>
      <c r="B19" s="342" t="s">
        <v>246</v>
      </c>
      <c r="C19" s="609"/>
      <c r="D19" s="336"/>
      <c r="E19" s="335"/>
      <c r="F19" s="338"/>
      <c r="G19" s="223"/>
      <c r="H19" s="81"/>
      <c r="I19" s="81"/>
      <c r="J19" s="81"/>
      <c r="K19" s="681">
        <f>SUM(K10:K17)</f>
        <v>0.002</v>
      </c>
      <c r="L19" s="601"/>
      <c r="M19" s="327"/>
      <c r="N19" s="327"/>
      <c r="O19" s="327"/>
      <c r="P19" s="692">
        <f>SUM(P10:P17)</f>
        <v>1.9160000000000001</v>
      </c>
      <c r="Q19" s="184"/>
    </row>
    <row r="20" spans="1:17" ht="24" customHeight="1">
      <c r="A20" s="337"/>
      <c r="B20" s="225"/>
      <c r="C20" s="609"/>
      <c r="D20" s="336"/>
      <c r="E20" s="335"/>
      <c r="F20" s="338"/>
      <c r="G20" s="223"/>
      <c r="H20" s="81"/>
      <c r="I20" s="81"/>
      <c r="J20" s="81"/>
      <c r="K20" s="682"/>
      <c r="L20" s="223"/>
      <c r="M20" s="81"/>
      <c r="N20" s="81"/>
      <c r="O20" s="81"/>
      <c r="P20" s="693"/>
      <c r="Q20" s="184"/>
    </row>
    <row r="21" spans="1:17" ht="24" customHeight="1">
      <c r="A21" s="616" t="s">
        <v>236</v>
      </c>
      <c r="B21" s="226"/>
      <c r="C21" s="328"/>
      <c r="D21" s="338"/>
      <c r="E21" s="226"/>
      <c r="F21" s="338"/>
      <c r="G21" s="223"/>
      <c r="H21" s="81"/>
      <c r="I21" s="81"/>
      <c r="J21" s="81"/>
      <c r="K21" s="679"/>
      <c r="L21" s="223"/>
      <c r="M21" s="81"/>
      <c r="N21" s="81"/>
      <c r="O21" s="81"/>
      <c r="P21" s="690"/>
      <c r="Q21" s="184"/>
    </row>
    <row r="22" spans="1:17" ht="24" customHeight="1">
      <c r="A22" s="337"/>
      <c r="B22" s="226"/>
      <c r="C22" s="328"/>
      <c r="D22" s="338"/>
      <c r="E22" s="226"/>
      <c r="F22" s="338"/>
      <c r="G22" s="223"/>
      <c r="H22" s="81"/>
      <c r="I22" s="81"/>
      <c r="J22" s="81"/>
      <c r="K22" s="679"/>
      <c r="L22" s="223"/>
      <c r="M22" s="81"/>
      <c r="N22" s="81"/>
      <c r="O22" s="81"/>
      <c r="P22" s="690"/>
      <c r="Q22" s="184"/>
    </row>
    <row r="23" spans="1:17" ht="24" customHeight="1">
      <c r="A23" s="617">
        <v>8</v>
      </c>
      <c r="B23" s="110" t="s">
        <v>237</v>
      </c>
      <c r="C23" s="607">
        <v>4865065</v>
      </c>
      <c r="D23" s="364" t="s">
        <v>13</v>
      </c>
      <c r="E23" s="333" t="s">
        <v>363</v>
      </c>
      <c r="F23" s="334">
        <v>100</v>
      </c>
      <c r="G23" s="648">
        <v>3272</v>
      </c>
      <c r="H23" s="649">
        <v>3240</v>
      </c>
      <c r="I23" s="613">
        <f>G23-H23</f>
        <v>32</v>
      </c>
      <c r="J23" s="613">
        <f t="shared" si="0"/>
        <v>3200</v>
      </c>
      <c r="K23" s="680">
        <f t="shared" si="1"/>
        <v>0.0032</v>
      </c>
      <c r="L23" s="648">
        <v>32914</v>
      </c>
      <c r="M23" s="649">
        <v>32449</v>
      </c>
      <c r="N23" s="613">
        <f>L23-M23</f>
        <v>465</v>
      </c>
      <c r="O23" s="613">
        <f t="shared" si="2"/>
        <v>46500</v>
      </c>
      <c r="P23" s="691">
        <f t="shared" si="3"/>
        <v>0.0465</v>
      </c>
      <c r="Q23" s="184"/>
    </row>
    <row r="24" spans="1:17" ht="24" customHeight="1">
      <c r="A24" s="617">
        <v>9</v>
      </c>
      <c r="B24" s="226" t="s">
        <v>238</v>
      </c>
      <c r="C24" s="608">
        <v>4865066</v>
      </c>
      <c r="D24" s="338" t="s">
        <v>13</v>
      </c>
      <c r="E24" s="333" t="s">
        <v>363</v>
      </c>
      <c r="F24" s="336">
        <v>100</v>
      </c>
      <c r="G24" s="648">
        <v>23949</v>
      </c>
      <c r="H24" s="649">
        <v>23660</v>
      </c>
      <c r="I24" s="613">
        <f aca="true" t="shared" si="4" ref="I24:I29">G24-H24</f>
        <v>289</v>
      </c>
      <c r="J24" s="613">
        <f t="shared" si="0"/>
        <v>28900</v>
      </c>
      <c r="K24" s="680">
        <f t="shared" si="1"/>
        <v>0.0289</v>
      </c>
      <c r="L24" s="648">
        <v>57246</v>
      </c>
      <c r="M24" s="649">
        <v>56339</v>
      </c>
      <c r="N24" s="613">
        <f aca="true" t="shared" si="5" ref="N24:N29">L24-M24</f>
        <v>907</v>
      </c>
      <c r="O24" s="613">
        <f t="shared" si="2"/>
        <v>90700</v>
      </c>
      <c r="P24" s="691">
        <f t="shared" si="3"/>
        <v>0.0907</v>
      </c>
      <c r="Q24" s="184"/>
    </row>
    <row r="25" spans="1:17" ht="24" customHeight="1">
      <c r="A25" s="617">
        <v>10</v>
      </c>
      <c r="B25" s="226" t="s">
        <v>239</v>
      </c>
      <c r="C25" s="608">
        <v>4865067</v>
      </c>
      <c r="D25" s="338" t="s">
        <v>13</v>
      </c>
      <c r="E25" s="333" t="s">
        <v>363</v>
      </c>
      <c r="F25" s="336">
        <v>100</v>
      </c>
      <c r="G25" s="648">
        <v>63855</v>
      </c>
      <c r="H25" s="649">
        <v>63789</v>
      </c>
      <c r="I25" s="613">
        <f t="shared" si="4"/>
        <v>66</v>
      </c>
      <c r="J25" s="613">
        <f t="shared" si="0"/>
        <v>6600</v>
      </c>
      <c r="K25" s="680">
        <f t="shared" si="1"/>
        <v>0.0066</v>
      </c>
      <c r="L25" s="648">
        <v>6269</v>
      </c>
      <c r="M25" s="649">
        <v>6209</v>
      </c>
      <c r="N25" s="613">
        <f t="shared" si="5"/>
        <v>60</v>
      </c>
      <c r="O25" s="613">
        <f t="shared" si="2"/>
        <v>6000</v>
      </c>
      <c r="P25" s="691">
        <f t="shared" si="3"/>
        <v>0.006</v>
      </c>
      <c r="Q25" s="184"/>
    </row>
    <row r="26" spans="1:17" ht="24" customHeight="1">
      <c r="A26" s="617">
        <v>11</v>
      </c>
      <c r="B26" s="226" t="s">
        <v>240</v>
      </c>
      <c r="C26" s="608">
        <v>4865078</v>
      </c>
      <c r="D26" s="338" t="s">
        <v>13</v>
      </c>
      <c r="E26" s="333" t="s">
        <v>363</v>
      </c>
      <c r="F26" s="336">
        <v>100</v>
      </c>
      <c r="G26" s="648">
        <v>15351</v>
      </c>
      <c r="H26" s="649">
        <v>14976</v>
      </c>
      <c r="I26" s="613">
        <f t="shared" si="4"/>
        <v>375</v>
      </c>
      <c r="J26" s="613">
        <f t="shared" si="0"/>
        <v>37500</v>
      </c>
      <c r="K26" s="680">
        <f t="shared" si="1"/>
        <v>0.0375</v>
      </c>
      <c r="L26" s="648">
        <v>42897</v>
      </c>
      <c r="M26" s="649">
        <v>41660</v>
      </c>
      <c r="N26" s="613">
        <f t="shared" si="5"/>
        <v>1237</v>
      </c>
      <c r="O26" s="613">
        <f t="shared" si="2"/>
        <v>123700</v>
      </c>
      <c r="P26" s="691">
        <f t="shared" si="3"/>
        <v>0.1237</v>
      </c>
      <c r="Q26" s="184"/>
    </row>
    <row r="27" spans="1:17" ht="24" customHeight="1">
      <c r="A27" s="617">
        <v>12</v>
      </c>
      <c r="B27" s="226" t="s">
        <v>240</v>
      </c>
      <c r="C27" s="610">
        <v>4865079</v>
      </c>
      <c r="D27" s="517" t="s">
        <v>13</v>
      </c>
      <c r="E27" s="333" t="s">
        <v>363</v>
      </c>
      <c r="F27" s="339">
        <v>100</v>
      </c>
      <c r="G27" s="648">
        <v>999786</v>
      </c>
      <c r="H27" s="649">
        <v>999782</v>
      </c>
      <c r="I27" s="613">
        <f t="shared" si="4"/>
        <v>4</v>
      </c>
      <c r="J27" s="613">
        <f t="shared" si="0"/>
        <v>400</v>
      </c>
      <c r="K27" s="680">
        <f t="shared" si="1"/>
        <v>0.0004</v>
      </c>
      <c r="L27" s="648">
        <v>15250</v>
      </c>
      <c r="M27" s="649">
        <v>14816</v>
      </c>
      <c r="N27" s="613">
        <f t="shared" si="5"/>
        <v>434</v>
      </c>
      <c r="O27" s="613">
        <f t="shared" si="2"/>
        <v>43400</v>
      </c>
      <c r="P27" s="691">
        <f t="shared" si="3"/>
        <v>0.0434</v>
      </c>
      <c r="Q27" s="184"/>
    </row>
    <row r="28" spans="1:17" ht="24" customHeight="1">
      <c r="A28" s="617">
        <v>13</v>
      </c>
      <c r="B28" s="226" t="s">
        <v>241</v>
      </c>
      <c r="C28" s="608">
        <v>4865080</v>
      </c>
      <c r="D28" s="338" t="s">
        <v>13</v>
      </c>
      <c r="E28" s="333" t="s">
        <v>363</v>
      </c>
      <c r="F28" s="336">
        <v>100</v>
      </c>
      <c r="G28" s="648">
        <v>69665</v>
      </c>
      <c r="H28" s="649">
        <v>69505</v>
      </c>
      <c r="I28" s="613">
        <f t="shared" si="4"/>
        <v>160</v>
      </c>
      <c r="J28" s="613">
        <f t="shared" si="0"/>
        <v>16000</v>
      </c>
      <c r="K28" s="680">
        <f t="shared" si="1"/>
        <v>0.016</v>
      </c>
      <c r="L28" s="648">
        <v>34483</v>
      </c>
      <c r="M28" s="649">
        <v>33315</v>
      </c>
      <c r="N28" s="613">
        <f t="shared" si="5"/>
        <v>1168</v>
      </c>
      <c r="O28" s="613">
        <f t="shared" si="2"/>
        <v>116800</v>
      </c>
      <c r="P28" s="691">
        <f t="shared" si="3"/>
        <v>0.1168</v>
      </c>
      <c r="Q28" s="184"/>
    </row>
    <row r="29" spans="1:17" ht="24" customHeight="1">
      <c r="A29" s="329">
        <v>14</v>
      </c>
      <c r="B29" s="226" t="s">
        <v>241</v>
      </c>
      <c r="C29" s="608">
        <v>4865081</v>
      </c>
      <c r="D29" s="338" t="s">
        <v>13</v>
      </c>
      <c r="E29" s="333" t="s">
        <v>363</v>
      </c>
      <c r="F29" s="336">
        <v>100</v>
      </c>
      <c r="G29" s="648">
        <v>711</v>
      </c>
      <c r="H29" s="649">
        <v>679</v>
      </c>
      <c r="I29" s="613">
        <f t="shared" si="4"/>
        <v>32</v>
      </c>
      <c r="J29" s="613">
        <f t="shared" si="0"/>
        <v>3200</v>
      </c>
      <c r="K29" s="680">
        <f t="shared" si="1"/>
        <v>0.0032</v>
      </c>
      <c r="L29" s="648">
        <v>2751</v>
      </c>
      <c r="M29" s="649">
        <v>2335</v>
      </c>
      <c r="N29" s="613">
        <f t="shared" si="5"/>
        <v>416</v>
      </c>
      <c r="O29" s="613">
        <f t="shared" si="2"/>
        <v>41600</v>
      </c>
      <c r="P29" s="691">
        <f t="shared" si="3"/>
        <v>0.0416</v>
      </c>
      <c r="Q29" s="184"/>
    </row>
    <row r="30" spans="1:17" ht="24" customHeight="1">
      <c r="A30" s="616" t="s">
        <v>242</v>
      </c>
      <c r="B30" s="225"/>
      <c r="C30" s="611"/>
      <c r="D30" s="225"/>
      <c r="E30" s="226"/>
      <c r="F30" s="336"/>
      <c r="G30" s="614"/>
      <c r="H30" s="613"/>
      <c r="I30" s="613"/>
      <c r="J30" s="613"/>
      <c r="K30" s="683">
        <f>SUM(K23:K29)</f>
        <v>0.09579999999999998</v>
      </c>
      <c r="L30" s="614"/>
      <c r="M30" s="613"/>
      <c r="N30" s="613"/>
      <c r="O30" s="613"/>
      <c r="P30" s="694">
        <f>SUM(P23:P29)</f>
        <v>0.4687</v>
      </c>
      <c r="Q30" s="184"/>
    </row>
    <row r="31" spans="1:17" ht="24" customHeight="1">
      <c r="A31" s="620" t="s">
        <v>248</v>
      </c>
      <c r="B31" s="225"/>
      <c r="C31" s="611"/>
      <c r="D31" s="225"/>
      <c r="E31" s="226"/>
      <c r="F31" s="336"/>
      <c r="G31" s="614"/>
      <c r="H31" s="613"/>
      <c r="I31" s="613"/>
      <c r="J31" s="613"/>
      <c r="K31" s="683"/>
      <c r="L31" s="614"/>
      <c r="M31" s="613"/>
      <c r="N31" s="613"/>
      <c r="O31" s="613"/>
      <c r="P31" s="694"/>
      <c r="Q31" s="184"/>
    </row>
    <row r="32" spans="1:17" ht="24" customHeight="1">
      <c r="A32" s="330" t="s">
        <v>243</v>
      </c>
      <c r="B32" s="226"/>
      <c r="C32" s="612"/>
      <c r="D32" s="226"/>
      <c r="E32" s="226"/>
      <c r="F32" s="338"/>
      <c r="G32" s="614"/>
      <c r="H32" s="613"/>
      <c r="I32" s="613"/>
      <c r="J32" s="613"/>
      <c r="K32" s="680"/>
      <c r="L32" s="614"/>
      <c r="M32" s="613"/>
      <c r="N32" s="613"/>
      <c r="O32" s="613"/>
      <c r="P32" s="691"/>
      <c r="Q32" s="184"/>
    </row>
    <row r="33" spans="1:17" ht="24" customHeight="1">
      <c r="A33" s="617">
        <v>15</v>
      </c>
      <c r="B33" s="341" t="s">
        <v>244</v>
      </c>
      <c r="C33" s="611">
        <v>4902545</v>
      </c>
      <c r="D33" s="336" t="s">
        <v>13</v>
      </c>
      <c r="E33" s="333" t="s">
        <v>363</v>
      </c>
      <c r="F33" s="336">
        <v>50</v>
      </c>
      <c r="G33" s="648">
        <v>7529</v>
      </c>
      <c r="H33" s="649">
        <v>7529</v>
      </c>
      <c r="I33" s="613">
        <f>G33-H33</f>
        <v>0</v>
      </c>
      <c r="J33" s="613">
        <f t="shared" si="0"/>
        <v>0</v>
      </c>
      <c r="K33" s="680">
        <f t="shared" si="1"/>
        <v>0</v>
      </c>
      <c r="L33" s="648">
        <v>18955</v>
      </c>
      <c r="M33" s="649">
        <v>18955</v>
      </c>
      <c r="N33" s="613">
        <f>L33-M33</f>
        <v>0</v>
      </c>
      <c r="O33" s="613">
        <f t="shared" si="2"/>
        <v>0</v>
      </c>
      <c r="P33" s="691">
        <f t="shared" si="3"/>
        <v>0</v>
      </c>
      <c r="Q33" s="184"/>
    </row>
    <row r="34" spans="1:17" ht="24" customHeight="1">
      <c r="A34" s="616" t="s">
        <v>245</v>
      </c>
      <c r="B34" s="225"/>
      <c r="C34" s="340"/>
      <c r="D34" s="341"/>
      <c r="E34" s="110"/>
      <c r="F34" s="336"/>
      <c r="G34" s="132"/>
      <c r="H34" s="81"/>
      <c r="I34" s="81"/>
      <c r="J34" s="81"/>
      <c r="K34" s="681">
        <f>SUM(K33)</f>
        <v>0</v>
      </c>
      <c r="L34" s="223"/>
      <c r="M34" s="81"/>
      <c r="N34" s="81"/>
      <c r="O34" s="81"/>
      <c r="P34" s="692">
        <f>SUM(P33)</f>
        <v>0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4"/>
      <c r="L35" s="546"/>
      <c r="M35" s="91"/>
      <c r="N35" s="91"/>
      <c r="O35" s="91"/>
      <c r="P35" s="695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9"/>
      <c r="L36" s="80"/>
      <c r="M36" s="80"/>
      <c r="N36" s="81"/>
      <c r="O36" s="81"/>
      <c r="P36" s="696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9"/>
      <c r="L37" s="80"/>
      <c r="M37" s="80"/>
      <c r="N37" s="81"/>
      <c r="O37" s="81"/>
      <c r="P37" s="696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5"/>
      <c r="L38" s="92"/>
      <c r="M38" s="92"/>
      <c r="N38" s="92"/>
      <c r="O38" s="92"/>
      <c r="P38" s="697"/>
    </row>
    <row r="39" spans="1:16" ht="20.25">
      <c r="A39" s="202"/>
      <c r="B39" s="342" t="s">
        <v>242</v>
      </c>
      <c r="C39" s="343"/>
      <c r="D39" s="343"/>
      <c r="E39" s="343"/>
      <c r="F39" s="343"/>
      <c r="G39" s="343"/>
      <c r="H39" s="343"/>
      <c r="I39" s="343"/>
      <c r="J39" s="343"/>
      <c r="K39" s="681">
        <f>K30-K34</f>
        <v>0.09579999999999998</v>
      </c>
      <c r="L39" s="224"/>
      <c r="M39" s="224"/>
      <c r="N39" s="224"/>
      <c r="O39" s="224"/>
      <c r="P39" s="698">
        <f>P30-P34</f>
        <v>0.4687</v>
      </c>
    </row>
    <row r="40" spans="1:16" ht="20.25">
      <c r="A40" s="163"/>
      <c r="B40" s="342" t="s">
        <v>246</v>
      </c>
      <c r="C40" s="328"/>
      <c r="D40" s="328"/>
      <c r="E40" s="328"/>
      <c r="F40" s="328"/>
      <c r="G40" s="328"/>
      <c r="H40" s="328"/>
      <c r="I40" s="328"/>
      <c r="J40" s="328"/>
      <c r="K40" s="681">
        <f>K19</f>
        <v>0.002</v>
      </c>
      <c r="L40" s="224"/>
      <c r="M40" s="224"/>
      <c r="N40" s="224"/>
      <c r="O40" s="224"/>
      <c r="P40" s="698">
        <f>P19</f>
        <v>1.9160000000000001</v>
      </c>
    </row>
    <row r="41" spans="1:16" ht="18">
      <c r="A41" s="163"/>
      <c r="B41" s="226"/>
      <c r="C41" s="95"/>
      <c r="D41" s="95"/>
      <c r="E41" s="95"/>
      <c r="F41" s="95"/>
      <c r="G41" s="95"/>
      <c r="H41" s="95"/>
      <c r="I41" s="95"/>
      <c r="J41" s="95"/>
      <c r="K41" s="686"/>
      <c r="L41" s="63"/>
      <c r="M41" s="63"/>
      <c r="N41" s="63"/>
      <c r="O41" s="63"/>
      <c r="P41" s="699"/>
    </row>
    <row r="42" spans="1:16" ht="18">
      <c r="A42" s="163"/>
      <c r="B42" s="226"/>
      <c r="C42" s="95"/>
      <c r="D42" s="95"/>
      <c r="E42" s="95"/>
      <c r="F42" s="95"/>
      <c r="G42" s="95"/>
      <c r="H42" s="95"/>
      <c r="I42" s="95"/>
      <c r="J42" s="95"/>
      <c r="K42" s="686"/>
      <c r="L42" s="63"/>
      <c r="M42" s="63"/>
      <c r="N42" s="63"/>
      <c r="O42" s="63"/>
      <c r="P42" s="699"/>
    </row>
    <row r="43" spans="1:16" ht="23.25">
      <c r="A43" s="163"/>
      <c r="B43" s="344" t="s">
        <v>249</v>
      </c>
      <c r="C43" s="345"/>
      <c r="D43" s="346"/>
      <c r="E43" s="346"/>
      <c r="F43" s="346"/>
      <c r="G43" s="346"/>
      <c r="H43" s="346"/>
      <c r="I43" s="346"/>
      <c r="J43" s="346"/>
      <c r="K43" s="687">
        <f>SUM(K39:K42)</f>
        <v>0.09779999999999998</v>
      </c>
      <c r="L43" s="347"/>
      <c r="M43" s="347"/>
      <c r="N43" s="347"/>
      <c r="O43" s="347"/>
      <c r="P43" s="700">
        <f>SUM(P39:P42)</f>
        <v>2.3847</v>
      </c>
    </row>
    <row r="44" ht="12.75">
      <c r="K44" s="688"/>
    </row>
    <row r="45" ht="13.5" thickBot="1">
      <c r="K45" s="688"/>
    </row>
    <row r="46" spans="1:17" ht="12.75">
      <c r="A46" s="274"/>
      <c r="B46" s="275"/>
      <c r="C46" s="275"/>
      <c r="D46" s="275"/>
      <c r="E46" s="275"/>
      <c r="F46" s="275"/>
      <c r="G46" s="275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2" t="s">
        <v>344</v>
      </c>
      <c r="B47" s="266"/>
      <c r="C47" s="266"/>
      <c r="D47" s="266"/>
      <c r="E47" s="266"/>
      <c r="F47" s="266"/>
      <c r="G47" s="266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6"/>
      <c r="B48" s="266"/>
      <c r="C48" s="266"/>
      <c r="D48" s="266"/>
      <c r="E48" s="266"/>
      <c r="F48" s="266"/>
      <c r="G48" s="266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7"/>
      <c r="B49" s="278"/>
      <c r="C49" s="278"/>
      <c r="D49" s="278"/>
      <c r="E49" s="278"/>
      <c r="F49" s="278"/>
      <c r="G49" s="278"/>
      <c r="H49" s="21"/>
      <c r="I49" s="21"/>
      <c r="J49" s="288"/>
      <c r="K49" s="605" t="s">
        <v>356</v>
      </c>
      <c r="L49" s="21"/>
      <c r="M49" s="21"/>
      <c r="N49" s="21"/>
      <c r="O49" s="21"/>
      <c r="P49" s="606" t="s">
        <v>357</v>
      </c>
      <c r="Q49" s="61"/>
    </row>
    <row r="50" spans="1:17" ht="12.75">
      <c r="A50" s="279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79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2" t="s">
        <v>347</v>
      </c>
      <c r="B52" s="267"/>
      <c r="C52" s="267"/>
      <c r="D52" s="268"/>
      <c r="E52" s="268"/>
      <c r="F52" s="269"/>
      <c r="G52" s="268"/>
      <c r="H52" s="21"/>
      <c r="I52" s="21"/>
      <c r="J52" s="21"/>
      <c r="K52" s="627">
        <f>K43</f>
        <v>0.09779999999999998</v>
      </c>
      <c r="L52" s="278" t="s">
        <v>345</v>
      </c>
      <c r="M52" s="21"/>
      <c r="N52" s="21"/>
      <c r="O52" s="21"/>
      <c r="P52" s="627">
        <f>P43</f>
        <v>2.3847</v>
      </c>
      <c r="Q52" s="349" t="s">
        <v>345</v>
      </c>
    </row>
    <row r="53" spans="1:17" ht="23.25">
      <c r="A53" s="603"/>
      <c r="B53" s="270"/>
      <c r="C53" s="270"/>
      <c r="D53" s="266"/>
      <c r="E53" s="266"/>
      <c r="F53" s="271"/>
      <c r="G53" s="266"/>
      <c r="H53" s="21"/>
      <c r="I53" s="21"/>
      <c r="J53" s="21"/>
      <c r="K53" s="347"/>
      <c r="L53" s="293"/>
      <c r="M53" s="21"/>
      <c r="N53" s="21"/>
      <c r="O53" s="21"/>
      <c r="P53" s="347"/>
      <c r="Q53" s="350"/>
    </row>
    <row r="54" spans="1:17" ht="23.25">
      <c r="A54" s="604" t="s">
        <v>346</v>
      </c>
      <c r="B54" s="272"/>
      <c r="C54" s="53"/>
      <c r="D54" s="266"/>
      <c r="E54" s="266"/>
      <c r="F54" s="273"/>
      <c r="G54" s="268"/>
      <c r="H54" s="21"/>
      <c r="I54" s="21"/>
      <c r="J54" s="21"/>
      <c r="K54" s="627">
        <f>-'STEPPED UP GENCO'!K50</f>
        <v>0.0022575592</v>
      </c>
      <c r="L54" s="278" t="s">
        <v>345</v>
      </c>
      <c r="M54" s="21"/>
      <c r="N54" s="21"/>
      <c r="O54" s="21"/>
      <c r="P54" s="627">
        <f>-'STEPPED UP GENCO'!P50</f>
        <v>0.025518563999999997</v>
      </c>
      <c r="Q54" s="349" t="s">
        <v>345</v>
      </c>
    </row>
    <row r="55" spans="1:17" ht="6.75" customHeight="1">
      <c r="A55" s="28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0"/>
      <c r="B58" s="21"/>
      <c r="C58" s="21"/>
      <c r="D58" s="21"/>
      <c r="E58" s="21"/>
      <c r="F58" s="21"/>
      <c r="G58" s="21"/>
      <c r="H58" s="267"/>
      <c r="I58" s="267"/>
      <c r="J58" s="621" t="s">
        <v>348</v>
      </c>
      <c r="K58" s="627">
        <f>SUM(K52:K57)</f>
        <v>0.10005755919999998</v>
      </c>
      <c r="L58" s="294" t="s">
        <v>345</v>
      </c>
      <c r="M58" s="348"/>
      <c r="N58" s="348"/>
      <c r="O58" s="348"/>
      <c r="P58" s="627">
        <f>SUM(P52:P57)</f>
        <v>2.410218564</v>
      </c>
      <c r="Q58" s="294" t="s">
        <v>345</v>
      </c>
    </row>
    <row r="59" spans="1:17" ht="13.5" thickBot="1">
      <c r="A59" s="28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8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6">
      <selection activeCell="N21" sqref="N21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4" t="s">
        <v>254</v>
      </c>
      <c r="P2" s="539" t="str">
        <f>NDPL!Q1</f>
        <v>JULY-2011</v>
      </c>
      <c r="Q2" s="598"/>
    </row>
    <row r="3" spans="1:8" ht="23.25">
      <c r="A3" s="227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2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5"/>
      <c r="B7" s="366" t="s">
        <v>268</v>
      </c>
      <c r="C7" s="367"/>
      <c r="D7" s="367"/>
      <c r="E7" s="367"/>
      <c r="F7" s="368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29"/>
      <c r="B8" s="369" t="s">
        <v>269</v>
      </c>
      <c r="C8" s="370"/>
      <c r="D8" s="370"/>
      <c r="E8" s="370"/>
      <c r="F8" s="371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29">
        <v>1</v>
      </c>
      <c r="B9" s="372" t="s">
        <v>270</v>
      </c>
      <c r="C9" s="370">
        <v>4864796</v>
      </c>
      <c r="D9" s="355" t="s">
        <v>13</v>
      </c>
      <c r="E9" s="363" t="s">
        <v>363</v>
      </c>
      <c r="F9" s="371">
        <v>100</v>
      </c>
      <c r="G9" s="648">
        <v>58675</v>
      </c>
      <c r="H9" s="649">
        <v>59515</v>
      </c>
      <c r="I9" s="377">
        <f>G9-H9</f>
        <v>-840</v>
      </c>
      <c r="J9" s="377">
        <f>$F9*I9</f>
        <v>-84000</v>
      </c>
      <c r="K9" s="378">
        <f>J9/1000000</f>
        <v>-0.084</v>
      </c>
      <c r="L9" s="648">
        <v>77269</v>
      </c>
      <c r="M9" s="649">
        <v>76714</v>
      </c>
      <c r="N9" s="377">
        <f>L9-M9</f>
        <v>555</v>
      </c>
      <c r="O9" s="377">
        <f>$F9*N9</f>
        <v>55500</v>
      </c>
      <c r="P9" s="378">
        <f>O9/1000000</f>
        <v>0.0555</v>
      </c>
      <c r="Q9" s="184"/>
    </row>
    <row r="10" spans="1:17" ht="19.5" customHeight="1">
      <c r="A10" s="329">
        <v>2</v>
      </c>
      <c r="B10" s="372" t="s">
        <v>271</v>
      </c>
      <c r="C10" s="370">
        <v>4864797</v>
      </c>
      <c r="D10" s="355" t="s">
        <v>13</v>
      </c>
      <c r="E10" s="363" t="s">
        <v>363</v>
      </c>
      <c r="F10" s="371">
        <v>100</v>
      </c>
      <c r="G10" s="648">
        <v>13633</v>
      </c>
      <c r="H10" s="649">
        <v>14180</v>
      </c>
      <c r="I10" s="377">
        <f>G10-H10</f>
        <v>-547</v>
      </c>
      <c r="J10" s="377">
        <f>$F10*I10</f>
        <v>-54700</v>
      </c>
      <c r="K10" s="378">
        <f>J10/1000000</f>
        <v>-0.0547</v>
      </c>
      <c r="L10" s="648">
        <v>999600</v>
      </c>
      <c r="M10" s="649">
        <v>999857</v>
      </c>
      <c r="N10" s="377">
        <f>L10-M10</f>
        <v>-257</v>
      </c>
      <c r="O10" s="377">
        <f>$F10*N10</f>
        <v>-25700</v>
      </c>
      <c r="P10" s="378">
        <f>O10/1000000</f>
        <v>-0.0257</v>
      </c>
      <c r="Q10" s="184"/>
    </row>
    <row r="11" spans="1:17" ht="19.5" customHeight="1">
      <c r="A11" s="329">
        <v>3</v>
      </c>
      <c r="B11" s="372" t="s">
        <v>272</v>
      </c>
      <c r="C11" s="370">
        <v>4864818</v>
      </c>
      <c r="D11" s="355" t="s">
        <v>13</v>
      </c>
      <c r="E11" s="363" t="s">
        <v>363</v>
      </c>
      <c r="F11" s="371">
        <v>100</v>
      </c>
      <c r="G11" s="648">
        <v>159231</v>
      </c>
      <c r="H11" s="649">
        <v>156747</v>
      </c>
      <c r="I11" s="377">
        <f>G11-H11</f>
        <v>2484</v>
      </c>
      <c r="J11" s="377">
        <f>$F11*I11</f>
        <v>248400</v>
      </c>
      <c r="K11" s="378">
        <f>J11/1000000</f>
        <v>0.2484</v>
      </c>
      <c r="L11" s="648">
        <v>88981</v>
      </c>
      <c r="M11" s="649">
        <v>87477</v>
      </c>
      <c r="N11" s="377">
        <f>L11-M11</f>
        <v>1504</v>
      </c>
      <c r="O11" s="377">
        <f>$F11*N11</f>
        <v>150400</v>
      </c>
      <c r="P11" s="378">
        <f>O11/1000000</f>
        <v>0.1504</v>
      </c>
      <c r="Q11" s="184"/>
    </row>
    <row r="12" spans="1:17" ht="19.5" customHeight="1">
      <c r="A12" s="329">
        <v>4</v>
      </c>
      <c r="B12" s="372" t="s">
        <v>273</v>
      </c>
      <c r="C12" s="370">
        <v>4864842</v>
      </c>
      <c r="D12" s="355" t="s">
        <v>13</v>
      </c>
      <c r="E12" s="363" t="s">
        <v>363</v>
      </c>
      <c r="F12" s="555">
        <v>1000</v>
      </c>
      <c r="G12" s="648">
        <v>13335</v>
      </c>
      <c r="H12" s="649">
        <v>13563</v>
      </c>
      <c r="I12" s="377">
        <f>G12-H12</f>
        <v>-228</v>
      </c>
      <c r="J12" s="377">
        <f>$F12*I12</f>
        <v>-228000</v>
      </c>
      <c r="K12" s="378">
        <f>J12/1000000</f>
        <v>-0.228</v>
      </c>
      <c r="L12" s="648">
        <v>17317</v>
      </c>
      <c r="M12" s="649">
        <v>17162</v>
      </c>
      <c r="N12" s="377">
        <f>L12-M12</f>
        <v>155</v>
      </c>
      <c r="O12" s="377">
        <f>$F12*N12</f>
        <v>155000</v>
      </c>
      <c r="P12" s="378">
        <f>O12/1000000</f>
        <v>0.155</v>
      </c>
      <c r="Q12" s="184"/>
    </row>
    <row r="13" spans="1:17" ht="19.5" customHeight="1">
      <c r="A13" s="329"/>
      <c r="B13" s="369" t="s">
        <v>274</v>
      </c>
      <c r="C13" s="370"/>
      <c r="D13" s="355"/>
      <c r="E13" s="362"/>
      <c r="F13" s="371"/>
      <c r="G13" s="331"/>
      <c r="H13" s="362"/>
      <c r="I13" s="362"/>
      <c r="J13" s="362"/>
      <c r="K13" s="379"/>
      <c r="L13" s="385"/>
      <c r="M13" s="386"/>
      <c r="N13" s="386"/>
      <c r="O13" s="386"/>
      <c r="P13" s="387"/>
      <c r="Q13" s="184"/>
    </row>
    <row r="14" spans="1:17" ht="19.5" customHeight="1">
      <c r="A14" s="329"/>
      <c r="B14" s="369"/>
      <c r="C14" s="370"/>
      <c r="D14" s="355"/>
      <c r="E14" s="362"/>
      <c r="F14" s="371"/>
      <c r="G14" s="331"/>
      <c r="H14" s="362"/>
      <c r="I14" s="362"/>
      <c r="J14" s="362"/>
      <c r="K14" s="379"/>
      <c r="L14" s="385"/>
      <c r="M14" s="386"/>
      <c r="N14" s="386"/>
      <c r="O14" s="386"/>
      <c r="P14" s="387"/>
      <c r="Q14" s="184"/>
    </row>
    <row r="15" spans="1:17" ht="19.5" customHeight="1">
      <c r="A15" s="329">
        <v>5</v>
      </c>
      <c r="B15" s="372" t="s">
        <v>275</v>
      </c>
      <c r="C15" s="370">
        <v>4864880</v>
      </c>
      <c r="D15" s="355" t="s">
        <v>13</v>
      </c>
      <c r="E15" s="363" t="s">
        <v>363</v>
      </c>
      <c r="F15" s="371">
        <v>-500</v>
      </c>
      <c r="G15" s="648">
        <v>993839</v>
      </c>
      <c r="H15" s="649">
        <v>993839</v>
      </c>
      <c r="I15" s="377">
        <f>G15-H15</f>
        <v>0</v>
      </c>
      <c r="J15" s="377">
        <f>$F15*I15</f>
        <v>0</v>
      </c>
      <c r="K15" s="378">
        <f>J15/1000000</f>
        <v>0</v>
      </c>
      <c r="L15" s="648">
        <v>951809</v>
      </c>
      <c r="M15" s="649">
        <v>954428</v>
      </c>
      <c r="N15" s="377">
        <f>L15-M15</f>
        <v>-2619</v>
      </c>
      <c r="O15" s="377">
        <f>$F15*N15</f>
        <v>1309500</v>
      </c>
      <c r="P15" s="378">
        <f>O15/1000000</f>
        <v>1.3095</v>
      </c>
      <c r="Q15" s="184"/>
    </row>
    <row r="16" spans="1:17" ht="19.5" customHeight="1">
      <c r="A16" s="329">
        <v>6</v>
      </c>
      <c r="B16" s="372" t="s">
        <v>276</v>
      </c>
      <c r="C16" s="370">
        <v>4864881</v>
      </c>
      <c r="D16" s="355" t="s">
        <v>13</v>
      </c>
      <c r="E16" s="363" t="s">
        <v>363</v>
      </c>
      <c r="F16" s="371">
        <v>-500</v>
      </c>
      <c r="G16" s="648">
        <v>994432</v>
      </c>
      <c r="H16" s="649">
        <v>994432</v>
      </c>
      <c r="I16" s="377">
        <f>G16-H16</f>
        <v>0</v>
      </c>
      <c r="J16" s="377">
        <f>$F16*I16</f>
        <v>0</v>
      </c>
      <c r="K16" s="378">
        <f>J16/1000000</f>
        <v>0</v>
      </c>
      <c r="L16" s="648">
        <v>989122</v>
      </c>
      <c r="M16" s="649">
        <v>989172</v>
      </c>
      <c r="N16" s="377">
        <f>L16-M16</f>
        <v>-50</v>
      </c>
      <c r="O16" s="377">
        <f>$F16*N16</f>
        <v>25000</v>
      </c>
      <c r="P16" s="378">
        <f>O16/1000000</f>
        <v>0.025</v>
      </c>
      <c r="Q16" s="184"/>
    </row>
    <row r="17" spans="1:17" ht="19.5" customHeight="1">
      <c r="A17" s="329">
        <v>7</v>
      </c>
      <c r="B17" s="372" t="s">
        <v>291</v>
      </c>
      <c r="C17" s="370">
        <v>4902572</v>
      </c>
      <c r="D17" s="355" t="s">
        <v>13</v>
      </c>
      <c r="E17" s="363" t="s">
        <v>363</v>
      </c>
      <c r="F17" s="371">
        <v>300</v>
      </c>
      <c r="G17" s="648">
        <v>999987</v>
      </c>
      <c r="H17" s="649">
        <v>999989</v>
      </c>
      <c r="I17" s="377">
        <f>G17-H17</f>
        <v>-2</v>
      </c>
      <c r="J17" s="377">
        <f>$F17*I17</f>
        <v>-600</v>
      </c>
      <c r="K17" s="378">
        <f>J17/1000000</f>
        <v>-0.0006</v>
      </c>
      <c r="L17" s="648">
        <v>999896</v>
      </c>
      <c r="M17" s="649">
        <v>999904</v>
      </c>
      <c r="N17" s="377">
        <f>L17-M17</f>
        <v>-8</v>
      </c>
      <c r="O17" s="377">
        <f>$F17*N17</f>
        <v>-2400</v>
      </c>
      <c r="P17" s="378">
        <f>O17/1000000</f>
        <v>-0.0024</v>
      </c>
      <c r="Q17" s="184"/>
    </row>
    <row r="18" spans="1:17" ht="19.5" customHeight="1">
      <c r="A18" s="329"/>
      <c r="B18" s="369"/>
      <c r="C18" s="370"/>
      <c r="D18" s="355"/>
      <c r="E18" s="363"/>
      <c r="F18" s="371"/>
      <c r="G18" s="118"/>
      <c r="H18" s="106"/>
      <c r="I18" s="52"/>
      <c r="J18" s="52"/>
      <c r="K18" s="122"/>
      <c r="L18" s="388"/>
      <c r="M18" s="23"/>
      <c r="N18" s="23"/>
      <c r="O18" s="23"/>
      <c r="P18" s="30"/>
      <c r="Q18" s="184"/>
    </row>
    <row r="19" spans="1:17" ht="19.5" customHeight="1">
      <c r="A19" s="329"/>
      <c r="B19" s="369"/>
      <c r="C19" s="370"/>
      <c r="D19" s="355"/>
      <c r="E19" s="363"/>
      <c r="F19" s="371"/>
      <c r="G19" s="118"/>
      <c r="H19" s="106"/>
      <c r="I19" s="52"/>
      <c r="J19" s="52"/>
      <c r="K19" s="122"/>
      <c r="L19" s="388"/>
      <c r="M19" s="23"/>
      <c r="N19" s="23"/>
      <c r="O19" s="23"/>
      <c r="P19" s="30"/>
      <c r="Q19" s="184"/>
    </row>
    <row r="20" spans="1:17" ht="19.5" customHeight="1">
      <c r="A20" s="329"/>
      <c r="B20" s="372"/>
      <c r="C20" s="370"/>
      <c r="D20" s="355"/>
      <c r="E20" s="363"/>
      <c r="F20" s="371"/>
      <c r="G20" s="118"/>
      <c r="H20" s="106"/>
      <c r="I20" s="52"/>
      <c r="J20" s="52"/>
      <c r="K20" s="122"/>
      <c r="L20" s="388"/>
      <c r="M20" s="23"/>
      <c r="N20" s="23"/>
      <c r="O20" s="23"/>
      <c r="P20" s="30"/>
      <c r="Q20" s="184"/>
    </row>
    <row r="21" spans="1:17" ht="19.5" customHeight="1">
      <c r="A21" s="329"/>
      <c r="B21" s="369" t="s">
        <v>277</v>
      </c>
      <c r="C21" s="370"/>
      <c r="D21" s="355"/>
      <c r="E21" s="363"/>
      <c r="F21" s="373"/>
      <c r="G21" s="118"/>
      <c r="H21" s="106"/>
      <c r="I21" s="49"/>
      <c r="J21" s="53"/>
      <c r="K21" s="381">
        <f>SUM(K9:K20)</f>
        <v>-0.11889999999999999</v>
      </c>
      <c r="L21" s="389"/>
      <c r="M21" s="386"/>
      <c r="N21" s="386"/>
      <c r="O21" s="386"/>
      <c r="P21" s="382">
        <f>SUM(P9:P20)</f>
        <v>1.6673</v>
      </c>
      <c r="Q21" s="184"/>
    </row>
    <row r="22" spans="1:17" ht="19.5" customHeight="1">
      <c r="A22" s="329"/>
      <c r="B22" s="369" t="s">
        <v>278</v>
      </c>
      <c r="C22" s="370"/>
      <c r="D22" s="355"/>
      <c r="E22" s="363"/>
      <c r="F22" s="373"/>
      <c r="G22" s="118"/>
      <c r="H22" s="106"/>
      <c r="I22" s="49"/>
      <c r="J22" s="49"/>
      <c r="K22" s="122"/>
      <c r="L22" s="388"/>
      <c r="M22" s="23"/>
      <c r="N22" s="23"/>
      <c r="O22" s="23"/>
      <c r="P22" s="30"/>
      <c r="Q22" s="184"/>
    </row>
    <row r="23" spans="1:17" ht="19.5" customHeight="1">
      <c r="A23" s="329"/>
      <c r="B23" s="369" t="s">
        <v>279</v>
      </c>
      <c r="C23" s="370"/>
      <c r="D23" s="355"/>
      <c r="E23" s="363"/>
      <c r="F23" s="373"/>
      <c r="G23" s="118"/>
      <c r="H23" s="106"/>
      <c r="I23" s="49"/>
      <c r="J23" s="49"/>
      <c r="K23" s="122"/>
      <c r="L23" s="388"/>
      <c r="M23" s="23"/>
      <c r="N23" s="23"/>
      <c r="O23" s="23"/>
      <c r="P23" s="30"/>
      <c r="Q23" s="184"/>
    </row>
    <row r="24" spans="1:17" ht="19.5" customHeight="1">
      <c r="A24" s="329">
        <v>8</v>
      </c>
      <c r="B24" s="372" t="s">
        <v>280</v>
      </c>
      <c r="C24" s="370">
        <v>4864794</v>
      </c>
      <c r="D24" s="355" t="s">
        <v>13</v>
      </c>
      <c r="E24" s="363" t="s">
        <v>363</v>
      </c>
      <c r="F24" s="371">
        <v>200</v>
      </c>
      <c r="G24" s="648">
        <v>956074</v>
      </c>
      <c r="H24" s="649">
        <v>956939</v>
      </c>
      <c r="I24" s="377">
        <f>G24-H24</f>
        <v>-865</v>
      </c>
      <c r="J24" s="377">
        <f>$F24*I24</f>
        <v>-173000</v>
      </c>
      <c r="K24" s="378">
        <f>J24/1000000</f>
        <v>-0.173</v>
      </c>
      <c r="L24" s="648">
        <v>991223</v>
      </c>
      <c r="M24" s="649">
        <v>991129</v>
      </c>
      <c r="N24" s="377">
        <f>L24-M24</f>
        <v>94</v>
      </c>
      <c r="O24" s="377">
        <f>$F24*N24</f>
        <v>18800</v>
      </c>
      <c r="P24" s="378">
        <f>O24/1000000</f>
        <v>0.0188</v>
      </c>
      <c r="Q24" s="184"/>
    </row>
    <row r="25" spans="1:17" ht="19.5" customHeight="1">
      <c r="A25" s="329">
        <v>9</v>
      </c>
      <c r="B25" s="372" t="s">
        <v>281</v>
      </c>
      <c r="C25" s="370">
        <v>4864795</v>
      </c>
      <c r="D25" s="355" t="s">
        <v>13</v>
      </c>
      <c r="E25" s="363" t="s">
        <v>363</v>
      </c>
      <c r="F25" s="371">
        <v>100</v>
      </c>
      <c r="G25" s="648">
        <v>917178</v>
      </c>
      <c r="H25" s="649">
        <v>919254</v>
      </c>
      <c r="I25" s="377">
        <f>G25-H25</f>
        <v>-2076</v>
      </c>
      <c r="J25" s="377">
        <f>$F25*I25</f>
        <v>-207600</v>
      </c>
      <c r="K25" s="378">
        <f>J25/1000000</f>
        <v>-0.2076</v>
      </c>
      <c r="L25" s="648">
        <v>929973</v>
      </c>
      <c r="M25" s="649">
        <v>930628</v>
      </c>
      <c r="N25" s="377">
        <f>L25-M25</f>
        <v>-655</v>
      </c>
      <c r="O25" s="377">
        <f>$F25*N25</f>
        <v>-65500</v>
      </c>
      <c r="P25" s="378">
        <f>O25/1000000</f>
        <v>-0.0655</v>
      </c>
      <c r="Q25" s="184"/>
    </row>
    <row r="26" spans="1:17" ht="19.5" customHeight="1">
      <c r="A26" s="329"/>
      <c r="B26" s="372"/>
      <c r="C26" s="370"/>
      <c r="D26" s="355"/>
      <c r="E26" s="363"/>
      <c r="F26" s="371"/>
      <c r="G26" s="118"/>
      <c r="H26" s="106"/>
      <c r="I26" s="52"/>
      <c r="J26" s="52"/>
      <c r="K26" s="122"/>
      <c r="L26" s="388"/>
      <c r="M26" s="23"/>
      <c r="N26" s="23"/>
      <c r="O26" s="23"/>
      <c r="P26" s="30"/>
      <c r="Q26" s="184"/>
    </row>
    <row r="27" spans="1:17" ht="19.5" customHeight="1">
      <c r="A27" s="329"/>
      <c r="B27" s="369" t="s">
        <v>282</v>
      </c>
      <c r="C27" s="372"/>
      <c r="D27" s="355"/>
      <c r="E27" s="363"/>
      <c r="F27" s="373"/>
      <c r="G27" s="118"/>
      <c r="H27" s="106"/>
      <c r="I27" s="49"/>
      <c r="J27" s="53"/>
      <c r="K27" s="382">
        <f>SUM(K24:K26)</f>
        <v>-0.3806</v>
      </c>
      <c r="L27" s="389"/>
      <c r="M27" s="386"/>
      <c r="N27" s="386"/>
      <c r="O27" s="386"/>
      <c r="P27" s="382">
        <f>SUM(P24:P26)</f>
        <v>-0.046700000000000005</v>
      </c>
      <c r="Q27" s="184"/>
    </row>
    <row r="28" spans="1:17" ht="19.5" customHeight="1">
      <c r="A28" s="329"/>
      <c r="B28" s="369" t="s">
        <v>283</v>
      </c>
      <c r="C28" s="370"/>
      <c r="D28" s="355"/>
      <c r="E28" s="362"/>
      <c r="F28" s="371"/>
      <c r="G28" s="118"/>
      <c r="H28" s="106"/>
      <c r="I28" s="52"/>
      <c r="J28" s="48"/>
      <c r="K28" s="122"/>
      <c r="L28" s="388"/>
      <c r="M28" s="23"/>
      <c r="N28" s="23"/>
      <c r="O28" s="23"/>
      <c r="P28" s="30"/>
      <c r="Q28" s="184"/>
    </row>
    <row r="29" spans="1:17" ht="19.5" customHeight="1">
      <c r="A29" s="329"/>
      <c r="B29" s="369" t="s">
        <v>279</v>
      </c>
      <c r="C29" s="370"/>
      <c r="D29" s="355"/>
      <c r="E29" s="362"/>
      <c r="F29" s="371"/>
      <c r="G29" s="118"/>
      <c r="H29" s="106"/>
      <c r="I29" s="52"/>
      <c r="J29" s="48"/>
      <c r="K29" s="122"/>
      <c r="L29" s="388"/>
      <c r="M29" s="23"/>
      <c r="N29" s="23"/>
      <c r="O29" s="23"/>
      <c r="P29" s="30"/>
      <c r="Q29" s="184"/>
    </row>
    <row r="30" spans="1:17" ht="19.5" customHeight="1">
      <c r="A30" s="329">
        <v>10</v>
      </c>
      <c r="B30" s="372" t="s">
        <v>284</v>
      </c>
      <c r="C30" s="370">
        <v>4864819</v>
      </c>
      <c r="D30" s="355" t="s">
        <v>13</v>
      </c>
      <c r="E30" s="363" t="s">
        <v>363</v>
      </c>
      <c r="F30" s="374">
        <v>200</v>
      </c>
      <c r="G30" s="648">
        <v>159391</v>
      </c>
      <c r="H30" s="649">
        <v>158418</v>
      </c>
      <c r="I30" s="377">
        <f aca="true" t="shared" si="0" ref="I30:I35">G30-H30</f>
        <v>973</v>
      </c>
      <c r="J30" s="377">
        <f aca="true" t="shared" si="1" ref="J30:J35">$F30*I30</f>
        <v>194600</v>
      </c>
      <c r="K30" s="378">
        <f aca="true" t="shared" si="2" ref="K30:K35">J30/1000000</f>
        <v>0.1946</v>
      </c>
      <c r="L30" s="648">
        <v>254949</v>
      </c>
      <c r="M30" s="649">
        <v>253605</v>
      </c>
      <c r="N30" s="377">
        <f aca="true" t="shared" si="3" ref="N30:N35">L30-M30</f>
        <v>1344</v>
      </c>
      <c r="O30" s="377">
        <f aca="true" t="shared" si="4" ref="O30:O35">$F30*N30</f>
        <v>268800</v>
      </c>
      <c r="P30" s="378">
        <f aca="true" t="shared" si="5" ref="P30:P35">O30/1000000</f>
        <v>0.2688</v>
      </c>
      <c r="Q30" s="184"/>
    </row>
    <row r="31" spans="1:17" ht="19.5" customHeight="1">
      <c r="A31" s="329">
        <v>11</v>
      </c>
      <c r="B31" s="372" t="s">
        <v>285</v>
      </c>
      <c r="C31" s="370">
        <v>4864801</v>
      </c>
      <c r="D31" s="355" t="s">
        <v>13</v>
      </c>
      <c r="E31" s="363" t="s">
        <v>363</v>
      </c>
      <c r="F31" s="374">
        <v>200</v>
      </c>
      <c r="G31" s="648">
        <v>42999</v>
      </c>
      <c r="H31" s="649">
        <v>41105</v>
      </c>
      <c r="I31" s="377">
        <f t="shared" si="0"/>
        <v>1894</v>
      </c>
      <c r="J31" s="377">
        <f t="shared" si="1"/>
        <v>378800</v>
      </c>
      <c r="K31" s="378">
        <f t="shared" si="2"/>
        <v>0.3788</v>
      </c>
      <c r="L31" s="648">
        <v>39875</v>
      </c>
      <c r="M31" s="649">
        <v>39356</v>
      </c>
      <c r="N31" s="377">
        <f t="shared" si="3"/>
        <v>519</v>
      </c>
      <c r="O31" s="377">
        <f t="shared" si="4"/>
        <v>103800</v>
      </c>
      <c r="P31" s="378">
        <f t="shared" si="5"/>
        <v>0.1038</v>
      </c>
      <c r="Q31" s="184"/>
    </row>
    <row r="32" spans="1:17" ht="19.5" customHeight="1">
      <c r="A32" s="329">
        <v>12</v>
      </c>
      <c r="B32" s="372" t="s">
        <v>286</v>
      </c>
      <c r="C32" s="370">
        <v>4864820</v>
      </c>
      <c r="D32" s="355" t="s">
        <v>13</v>
      </c>
      <c r="E32" s="363" t="s">
        <v>363</v>
      </c>
      <c r="F32" s="374">
        <v>100</v>
      </c>
      <c r="G32" s="648">
        <v>52743</v>
      </c>
      <c r="H32" s="649">
        <v>49123</v>
      </c>
      <c r="I32" s="377">
        <f t="shared" si="0"/>
        <v>3620</v>
      </c>
      <c r="J32" s="377">
        <f t="shared" si="1"/>
        <v>362000</v>
      </c>
      <c r="K32" s="378">
        <f t="shared" si="2"/>
        <v>0.362</v>
      </c>
      <c r="L32" s="648">
        <v>69391</v>
      </c>
      <c r="M32" s="649">
        <v>68389</v>
      </c>
      <c r="N32" s="377">
        <f t="shared" si="3"/>
        <v>1002</v>
      </c>
      <c r="O32" s="377">
        <f t="shared" si="4"/>
        <v>100200</v>
      </c>
      <c r="P32" s="378">
        <f t="shared" si="5"/>
        <v>0.1002</v>
      </c>
      <c r="Q32" s="184"/>
    </row>
    <row r="33" spans="1:17" ht="19.5" customHeight="1">
      <c r="A33" s="329">
        <v>13</v>
      </c>
      <c r="B33" s="372" t="s">
        <v>287</v>
      </c>
      <c r="C33" s="370">
        <v>4865168</v>
      </c>
      <c r="D33" s="355" t="s">
        <v>13</v>
      </c>
      <c r="E33" s="363" t="s">
        <v>363</v>
      </c>
      <c r="F33" s="374">
        <v>1000</v>
      </c>
      <c r="G33" s="648">
        <v>986984</v>
      </c>
      <c r="H33" s="649">
        <v>987598</v>
      </c>
      <c r="I33" s="377">
        <f t="shared" si="0"/>
        <v>-614</v>
      </c>
      <c r="J33" s="377">
        <f t="shared" si="1"/>
        <v>-614000</v>
      </c>
      <c r="K33" s="378">
        <f t="shared" si="2"/>
        <v>-0.614</v>
      </c>
      <c r="L33" s="648">
        <v>997664</v>
      </c>
      <c r="M33" s="649">
        <v>997679</v>
      </c>
      <c r="N33" s="377">
        <f t="shared" si="3"/>
        <v>-15</v>
      </c>
      <c r="O33" s="377">
        <f t="shared" si="4"/>
        <v>-15000</v>
      </c>
      <c r="P33" s="378">
        <f t="shared" si="5"/>
        <v>-0.015</v>
      </c>
      <c r="Q33" s="184"/>
    </row>
    <row r="34" spans="1:17" ht="19.5" customHeight="1">
      <c r="A34" s="329">
        <v>14</v>
      </c>
      <c r="B34" s="372" t="s">
        <v>288</v>
      </c>
      <c r="C34" s="370">
        <v>4864802</v>
      </c>
      <c r="D34" s="355" t="s">
        <v>13</v>
      </c>
      <c r="E34" s="363" t="s">
        <v>363</v>
      </c>
      <c r="F34" s="374">
        <v>100</v>
      </c>
      <c r="G34" s="648">
        <v>983731</v>
      </c>
      <c r="H34" s="649">
        <v>983988</v>
      </c>
      <c r="I34" s="377">
        <f t="shared" si="0"/>
        <v>-257</v>
      </c>
      <c r="J34" s="377">
        <f t="shared" si="1"/>
        <v>-25700</v>
      </c>
      <c r="K34" s="378">
        <f t="shared" si="2"/>
        <v>-0.0257</v>
      </c>
      <c r="L34" s="648">
        <v>7621</v>
      </c>
      <c r="M34" s="649">
        <v>7732</v>
      </c>
      <c r="N34" s="377">
        <f t="shared" si="3"/>
        <v>-111</v>
      </c>
      <c r="O34" s="377">
        <f t="shared" si="4"/>
        <v>-11100</v>
      </c>
      <c r="P34" s="378">
        <f t="shared" si="5"/>
        <v>-0.0111</v>
      </c>
      <c r="Q34" s="184"/>
    </row>
    <row r="35" spans="1:17" ht="19.5" customHeight="1">
      <c r="A35" s="329">
        <v>15</v>
      </c>
      <c r="B35" s="372" t="s">
        <v>397</v>
      </c>
      <c r="C35" s="370">
        <v>5128400</v>
      </c>
      <c r="D35" s="355" t="s">
        <v>13</v>
      </c>
      <c r="E35" s="363" t="s">
        <v>363</v>
      </c>
      <c r="F35" s="374">
        <v>937.5</v>
      </c>
      <c r="G35" s="648">
        <v>138</v>
      </c>
      <c r="H35" s="649">
        <v>138</v>
      </c>
      <c r="I35" s="377">
        <f t="shared" si="0"/>
        <v>0</v>
      </c>
      <c r="J35" s="377">
        <f t="shared" si="1"/>
        <v>0</v>
      </c>
      <c r="K35" s="378">
        <f t="shared" si="2"/>
        <v>0</v>
      </c>
      <c r="L35" s="648">
        <v>1184</v>
      </c>
      <c r="M35" s="649">
        <v>683</v>
      </c>
      <c r="N35" s="377">
        <f t="shared" si="3"/>
        <v>501</v>
      </c>
      <c r="O35" s="377">
        <f t="shared" si="4"/>
        <v>469687.5</v>
      </c>
      <c r="P35" s="378">
        <f t="shared" si="5"/>
        <v>0.4696875</v>
      </c>
      <c r="Q35" s="184"/>
    </row>
    <row r="36" spans="1:17" ht="19.5" customHeight="1">
      <c r="A36" s="329"/>
      <c r="B36" s="369" t="s">
        <v>274</v>
      </c>
      <c r="C36" s="370"/>
      <c r="D36" s="355"/>
      <c r="E36" s="362"/>
      <c r="F36" s="371"/>
      <c r="G36" s="331"/>
      <c r="H36" s="362"/>
      <c r="I36" s="362"/>
      <c r="J36" s="380"/>
      <c r="K36" s="379"/>
      <c r="L36" s="385"/>
      <c r="M36" s="386"/>
      <c r="N36" s="386"/>
      <c r="O36" s="386"/>
      <c r="P36" s="387"/>
      <c r="Q36" s="184"/>
    </row>
    <row r="37" spans="1:17" ht="19.5" customHeight="1">
      <c r="A37" s="329">
        <v>16</v>
      </c>
      <c r="B37" s="372" t="s">
        <v>289</v>
      </c>
      <c r="C37" s="370">
        <v>4864882</v>
      </c>
      <c r="D37" s="355" t="s">
        <v>13</v>
      </c>
      <c r="E37" s="363" t="s">
        <v>363</v>
      </c>
      <c r="F37" s="374">
        <v>-500</v>
      </c>
      <c r="G37" s="648">
        <v>993576</v>
      </c>
      <c r="H37" s="649">
        <v>993737</v>
      </c>
      <c r="I37" s="377">
        <f>G37-H37</f>
        <v>-161</v>
      </c>
      <c r="J37" s="377">
        <f>$F37*I37</f>
        <v>80500</v>
      </c>
      <c r="K37" s="378">
        <f>J37/1000000</f>
        <v>0.0805</v>
      </c>
      <c r="L37" s="648">
        <v>995791</v>
      </c>
      <c r="M37" s="649">
        <v>995847</v>
      </c>
      <c r="N37" s="377">
        <f>L37-M37</f>
        <v>-56</v>
      </c>
      <c r="O37" s="377">
        <f>$F37*N37</f>
        <v>28000</v>
      </c>
      <c r="P37" s="378">
        <f>O37/1000000</f>
        <v>0.028</v>
      </c>
      <c r="Q37" s="184"/>
    </row>
    <row r="38" spans="1:17" ht="19.5" customHeight="1">
      <c r="A38" s="329">
        <v>17</v>
      </c>
      <c r="B38" s="372" t="s">
        <v>292</v>
      </c>
      <c r="C38" s="370">
        <v>4902572</v>
      </c>
      <c r="D38" s="355" t="s">
        <v>13</v>
      </c>
      <c r="E38" s="363" t="s">
        <v>363</v>
      </c>
      <c r="F38" s="374">
        <v>-300</v>
      </c>
      <c r="G38" s="648">
        <v>999987</v>
      </c>
      <c r="H38" s="649">
        <v>999989</v>
      </c>
      <c r="I38" s="377">
        <f>G38-H38</f>
        <v>-2</v>
      </c>
      <c r="J38" s="377">
        <f>$F38*I38</f>
        <v>600</v>
      </c>
      <c r="K38" s="378">
        <f>J38/1000000</f>
        <v>0.0006</v>
      </c>
      <c r="L38" s="648">
        <v>999896</v>
      </c>
      <c r="M38" s="649">
        <v>999904</v>
      </c>
      <c r="N38" s="377">
        <f>L38-M38</f>
        <v>-8</v>
      </c>
      <c r="O38" s="377">
        <f>$F38*N38</f>
        <v>2400</v>
      </c>
      <c r="P38" s="378">
        <f>O38/1000000</f>
        <v>0.0024</v>
      </c>
      <c r="Q38" s="184"/>
    </row>
    <row r="39" spans="1:17" ht="19.5" customHeight="1">
      <c r="A39" s="329"/>
      <c r="B39" s="369"/>
      <c r="C39" s="370"/>
      <c r="D39" s="370"/>
      <c r="E39" s="372"/>
      <c r="F39" s="370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5"/>
      <c r="B40" s="376" t="s">
        <v>290</v>
      </c>
      <c r="C40" s="376"/>
      <c r="D40" s="376"/>
      <c r="E40" s="376"/>
      <c r="F40" s="376"/>
      <c r="G40" s="128"/>
      <c r="H40" s="127"/>
      <c r="I40" s="127"/>
      <c r="J40" s="127"/>
      <c r="K40" s="628">
        <f>SUM(K30:K39)</f>
        <v>0.3768</v>
      </c>
      <c r="L40" s="390"/>
      <c r="M40" s="391"/>
      <c r="N40" s="391"/>
      <c r="O40" s="391"/>
      <c r="P40" s="383">
        <f>SUM(P30:P39)</f>
        <v>0.9467874999999999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2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29" t="s">
        <v>349</v>
      </c>
      <c r="K44" s="394">
        <f>K21</f>
        <v>-0.11889999999999999</v>
      </c>
      <c r="L44" s="393"/>
      <c r="M44" s="393"/>
      <c r="N44" s="393"/>
      <c r="O44" s="393"/>
      <c r="P44" s="394">
        <f>P21</f>
        <v>1.6673</v>
      </c>
    </row>
    <row r="45" spans="2:16" ht="21.75">
      <c r="B45" s="229" t="s">
        <v>350</v>
      </c>
      <c r="K45" s="394">
        <f>K27</f>
        <v>-0.3806</v>
      </c>
      <c r="L45" s="393"/>
      <c r="M45" s="393"/>
      <c r="N45" s="393"/>
      <c r="O45" s="393"/>
      <c r="P45" s="394">
        <f>P27</f>
        <v>-0.046700000000000005</v>
      </c>
    </row>
    <row r="46" spans="2:16" ht="21.75">
      <c r="B46" s="229" t="s">
        <v>351</v>
      </c>
      <c r="K46" s="394">
        <f>K40</f>
        <v>0.3768</v>
      </c>
      <c r="L46" s="393"/>
      <c r="M46" s="393"/>
      <c r="N46" s="393"/>
      <c r="O46" s="393"/>
      <c r="P46" s="622">
        <f>P40</f>
        <v>0.9467874999999999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Normal="75" zoomScaleSheetLayoutView="70" zoomScalePageLayoutView="0" workbookViewId="0" topLeftCell="A22">
      <selection activeCell="I51" sqref="I51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4" max="4" width="11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15.8515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3" t="s">
        <v>254</v>
      </c>
      <c r="P2" s="351" t="str">
        <f>NDPL!Q1</f>
        <v>JULY-2011</v>
      </c>
    </row>
    <row r="3" spans="1:9" ht="18">
      <c r="A3" s="225" t="s">
        <v>368</v>
      </c>
      <c r="B3" s="225"/>
      <c r="C3" s="322"/>
      <c r="D3" s="323"/>
      <c r="E3" s="323"/>
      <c r="F3" s="322"/>
      <c r="G3" s="322"/>
      <c r="H3" s="322"/>
      <c r="I3" s="322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01/08/11</v>
      </c>
      <c r="H5" s="41" t="str">
        <f>NDPL!H5</f>
        <v>INTIAL READING 01/07/11</v>
      </c>
      <c r="I5" s="41" t="s">
        <v>4</v>
      </c>
      <c r="J5" s="41" t="s">
        <v>5</v>
      </c>
      <c r="K5" s="41" t="s">
        <v>6</v>
      </c>
      <c r="L5" s="43" t="str">
        <f>NDPL!G5</f>
        <v>FINAL READING 01/08/11</v>
      </c>
      <c r="M5" s="41" t="str">
        <f>NDPL!H5</f>
        <v>INTIAL READING 01/07/11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60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1" t="s">
        <v>300</v>
      </c>
      <c r="C9" s="662" t="s">
        <v>294</v>
      </c>
      <c r="D9" s="153"/>
      <c r="E9" s="148"/>
      <c r="F9" s="150"/>
      <c r="G9" s="25"/>
      <c r="H9" s="21"/>
      <c r="I9" s="81"/>
      <c r="J9" s="81"/>
      <c r="K9" s="83"/>
      <c r="L9" s="223"/>
      <c r="M9" s="81"/>
      <c r="N9" s="81"/>
      <c r="O9" s="81"/>
      <c r="P9" s="83"/>
      <c r="Q9" s="184"/>
    </row>
    <row r="10" spans="1:17" ht="20.25">
      <c r="A10" s="639">
        <v>1</v>
      </c>
      <c r="B10" s="656" t="s">
        <v>295</v>
      </c>
      <c r="C10" s="657">
        <v>4902497</v>
      </c>
      <c r="D10" s="658" t="s">
        <v>13</v>
      </c>
      <c r="E10" s="148" t="s">
        <v>372</v>
      </c>
      <c r="F10" s="659">
        <v>2000</v>
      </c>
      <c r="G10" s="648">
        <v>6795</v>
      </c>
      <c r="H10" s="649">
        <v>6852</v>
      </c>
      <c r="I10" s="649">
        <f>G10-H10</f>
        <v>-57</v>
      </c>
      <c r="J10" s="649">
        <f>$F10*I10</f>
        <v>-114000</v>
      </c>
      <c r="K10" s="649">
        <f>J10/1000000</f>
        <v>-0.114</v>
      </c>
      <c r="L10" s="648">
        <v>999958</v>
      </c>
      <c r="M10" s="649">
        <v>999948</v>
      </c>
      <c r="N10" s="613">
        <f>L10-M10</f>
        <v>10</v>
      </c>
      <c r="O10" s="613">
        <f>$F10*N10</f>
        <v>20000</v>
      </c>
      <c r="P10" s="615">
        <f>O10/1000000</f>
        <v>0.02</v>
      </c>
      <c r="Q10" s="184"/>
    </row>
    <row r="11" spans="1:17" ht="20.25">
      <c r="A11" s="639">
        <v>2</v>
      </c>
      <c r="B11" s="656" t="s">
        <v>297</v>
      </c>
      <c r="C11" s="657">
        <v>4902498</v>
      </c>
      <c r="D11" s="658" t="s">
        <v>13</v>
      </c>
      <c r="E11" s="148" t="s">
        <v>372</v>
      </c>
      <c r="F11" s="659">
        <v>2000</v>
      </c>
      <c r="G11" s="648">
        <v>5994</v>
      </c>
      <c r="H11" s="649">
        <v>6051</v>
      </c>
      <c r="I11" s="649">
        <f>G11-H11</f>
        <v>-57</v>
      </c>
      <c r="J11" s="649">
        <f>$F11*I11</f>
        <v>-114000</v>
      </c>
      <c r="K11" s="649">
        <f>J11/1000000</f>
        <v>-0.114</v>
      </c>
      <c r="L11" s="648">
        <v>999729</v>
      </c>
      <c r="M11" s="649">
        <v>999721</v>
      </c>
      <c r="N11" s="613">
        <f>L11-M11</f>
        <v>8</v>
      </c>
      <c r="O11" s="613">
        <f>$F11*N11</f>
        <v>16000</v>
      </c>
      <c r="P11" s="615">
        <f>O11/1000000</f>
        <v>0.016</v>
      </c>
      <c r="Q11" s="184"/>
    </row>
    <row r="12" spans="1:17" ht="12.75">
      <c r="A12" s="118"/>
      <c r="B12" s="154"/>
      <c r="C12" s="136"/>
      <c r="D12" s="155"/>
      <c r="E12" s="155"/>
      <c r="F12" s="156"/>
      <c r="G12" s="162"/>
      <c r="H12" s="163"/>
      <c r="I12" s="81"/>
      <c r="J12" s="81"/>
      <c r="K12" s="83"/>
      <c r="L12" s="223"/>
      <c r="M12" s="81"/>
      <c r="N12" s="81"/>
      <c r="O12" s="81"/>
      <c r="P12" s="83"/>
      <c r="Q12" s="184"/>
    </row>
    <row r="13" spans="1:17" ht="12.75">
      <c r="A13" s="118"/>
      <c r="B13" s="157"/>
      <c r="C13" s="136"/>
      <c r="D13" s="155"/>
      <c r="E13" s="155"/>
      <c r="F13" s="156"/>
      <c r="G13" s="162"/>
      <c r="H13" s="163"/>
      <c r="I13" s="81"/>
      <c r="J13" s="81"/>
      <c r="K13" s="83"/>
      <c r="L13" s="223"/>
      <c r="M13" s="81"/>
      <c r="N13" s="81"/>
      <c r="O13" s="81"/>
      <c r="P13" s="83"/>
      <c r="Q13" s="184"/>
    </row>
    <row r="14" spans="1:17" ht="12.75">
      <c r="A14" s="118"/>
      <c r="B14" s="154"/>
      <c r="C14" s="136"/>
      <c r="D14" s="155"/>
      <c r="E14" s="155"/>
      <c r="F14" s="156"/>
      <c r="G14" s="162"/>
      <c r="H14" s="163"/>
      <c r="I14" s="81"/>
      <c r="J14" s="81"/>
      <c r="K14" s="83"/>
      <c r="L14" s="223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155"/>
      <c r="E15" s="155"/>
      <c r="F15" s="156"/>
      <c r="G15" s="162"/>
      <c r="H15" s="673" t="s">
        <v>335</v>
      </c>
      <c r="I15" s="650"/>
      <c r="J15" s="377"/>
      <c r="K15" s="651">
        <f>SUM(K10:K11)</f>
        <v>-0.228</v>
      </c>
      <c r="L15" s="223"/>
      <c r="M15" s="674" t="s">
        <v>335</v>
      </c>
      <c r="N15" s="652"/>
      <c r="O15" s="644"/>
      <c r="P15" s="653">
        <f>SUM(P10:P11)</f>
        <v>0.036000000000000004</v>
      </c>
      <c r="Q15" s="184"/>
    </row>
    <row r="16" spans="1:17" ht="18">
      <c r="A16" s="118"/>
      <c r="B16" s="398" t="s">
        <v>12</v>
      </c>
      <c r="C16" s="397"/>
      <c r="D16" s="155"/>
      <c r="E16" s="155"/>
      <c r="F16" s="156"/>
      <c r="G16" s="162"/>
      <c r="H16" s="163"/>
      <c r="I16" s="81"/>
      <c r="J16" s="81"/>
      <c r="K16" s="83"/>
      <c r="L16" s="223"/>
      <c r="M16" s="81"/>
      <c r="N16" s="81"/>
      <c r="O16" s="81"/>
      <c r="P16" s="83"/>
      <c r="Q16" s="184"/>
    </row>
    <row r="17" spans="1:17" ht="18">
      <c r="A17" s="158"/>
      <c r="B17" s="263" t="s">
        <v>301</v>
      </c>
      <c r="C17" s="187" t="s">
        <v>294</v>
      </c>
      <c r="D17" s="153"/>
      <c r="E17" s="155"/>
      <c r="F17" s="160"/>
      <c r="G17" s="25"/>
      <c r="H17" s="21"/>
      <c r="I17" s="81"/>
      <c r="J17" s="81"/>
      <c r="K17" s="83"/>
      <c r="L17" s="223"/>
      <c r="M17" s="81"/>
      <c r="N17" s="81"/>
      <c r="O17" s="81"/>
      <c r="P17" s="83"/>
      <c r="Q17" s="184"/>
    </row>
    <row r="18" spans="1:17" ht="20.25">
      <c r="A18" s="331">
        <v>3</v>
      </c>
      <c r="B18" s="396" t="s">
        <v>295</v>
      </c>
      <c r="C18" s="397">
        <v>4902505</v>
      </c>
      <c r="D18" s="380" t="s">
        <v>13</v>
      </c>
      <c r="E18" s="148" t="s">
        <v>372</v>
      </c>
      <c r="F18" s="663">
        <v>1000</v>
      </c>
      <c r="G18" s="648">
        <v>999647</v>
      </c>
      <c r="H18" s="649">
        <v>999647</v>
      </c>
      <c r="I18" s="649">
        <f>G18-H18</f>
        <v>0</v>
      </c>
      <c r="J18" s="649">
        <f>$F18*I18</f>
        <v>0</v>
      </c>
      <c r="K18" s="649">
        <f>J18/1000000</f>
        <v>0</v>
      </c>
      <c r="L18" s="648">
        <v>43618</v>
      </c>
      <c r="M18" s="649">
        <v>43636</v>
      </c>
      <c r="N18" s="613">
        <f>L18-M18</f>
        <v>-18</v>
      </c>
      <c r="O18" s="613">
        <f>$F18*N18</f>
        <v>-18000</v>
      </c>
      <c r="P18" s="615">
        <f>O18/1000000</f>
        <v>-0.018</v>
      </c>
      <c r="Q18" s="184"/>
    </row>
    <row r="19" spans="1:17" ht="20.25">
      <c r="A19" s="331">
        <v>4</v>
      </c>
      <c r="B19" s="396" t="s">
        <v>297</v>
      </c>
      <c r="C19" s="397">
        <v>4902506</v>
      </c>
      <c r="D19" s="380" t="s">
        <v>13</v>
      </c>
      <c r="E19" s="148" t="s">
        <v>372</v>
      </c>
      <c r="F19" s="663">
        <v>1000</v>
      </c>
      <c r="G19" s="648">
        <v>991402</v>
      </c>
      <c r="H19" s="649">
        <v>991402</v>
      </c>
      <c r="I19" s="649">
        <f>G19-H19</f>
        <v>0</v>
      </c>
      <c r="J19" s="649">
        <f>$F19*I19</f>
        <v>0</v>
      </c>
      <c r="K19" s="649">
        <f>J19/1000000</f>
        <v>0</v>
      </c>
      <c r="L19" s="648">
        <v>991937</v>
      </c>
      <c r="M19" s="649">
        <v>992037</v>
      </c>
      <c r="N19" s="613">
        <f>L19-M19</f>
        <v>-100</v>
      </c>
      <c r="O19" s="613">
        <f>$F19*N19</f>
        <v>-100000</v>
      </c>
      <c r="P19" s="615">
        <f>O19/1000000</f>
        <v>-0.1</v>
      </c>
      <c r="Q19" s="184"/>
    </row>
    <row r="20" spans="1:17" ht="12.75">
      <c r="A20" s="118"/>
      <c r="B20" s="157"/>
      <c r="C20" s="136"/>
      <c r="D20" s="155"/>
      <c r="E20" s="155"/>
      <c r="F20" s="156"/>
      <c r="G20" s="162"/>
      <c r="H20" s="163"/>
      <c r="I20" s="81"/>
      <c r="J20" s="81"/>
      <c r="K20" s="83"/>
      <c r="L20" s="223"/>
      <c r="M20" s="81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2"/>
      <c r="M22" s="23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8">
      <c r="A24" s="25"/>
      <c r="B24" s="21"/>
      <c r="C24" s="21"/>
      <c r="D24" s="21"/>
      <c r="E24" s="21"/>
      <c r="F24" s="21"/>
      <c r="G24" s="25"/>
      <c r="H24" s="676" t="s">
        <v>335</v>
      </c>
      <c r="I24" s="675"/>
      <c r="J24" s="541"/>
      <c r="K24" s="654">
        <f>SUM(K18:K19)</f>
        <v>0</v>
      </c>
      <c r="L24" s="25"/>
      <c r="M24" s="676" t="s">
        <v>335</v>
      </c>
      <c r="N24" s="654"/>
      <c r="O24" s="541"/>
      <c r="P24" s="655">
        <f>SUM(P18:P19)</f>
        <v>-0.11800000000000001</v>
      </c>
      <c r="Q24" s="184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5"/>
      <c r="Q25" s="184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40"/>
      <c r="J26" s="32"/>
      <c r="K26" s="241"/>
      <c r="L26" s="31"/>
      <c r="M26" s="32"/>
      <c r="N26" s="240"/>
      <c r="O26" s="32"/>
      <c r="P26" s="241"/>
      <c r="Q26" s="185"/>
    </row>
    <row r="27" ht="13.5" thickTop="1"/>
    <row r="31" spans="1:16" ht="18">
      <c r="A31" s="664" t="s">
        <v>303</v>
      </c>
      <c r="B31" s="226"/>
      <c r="C31" s="226"/>
      <c r="D31" s="226"/>
      <c r="E31" s="226"/>
      <c r="F31" s="226"/>
      <c r="K31" s="164">
        <f>(K15+K24)</f>
        <v>-0.228</v>
      </c>
      <c r="L31" s="165"/>
      <c r="M31" s="165"/>
      <c r="N31" s="165"/>
      <c r="O31" s="165"/>
      <c r="P31" s="164">
        <f>(P15+P24)</f>
        <v>-0.082</v>
      </c>
    </row>
    <row r="34" spans="1:2" ht="18">
      <c r="A34" s="664" t="s">
        <v>304</v>
      </c>
      <c r="B34" s="664" t="s">
        <v>305</v>
      </c>
    </row>
    <row r="35" spans="1:16" ht="18">
      <c r="A35" s="242"/>
      <c r="B35" s="242"/>
      <c r="H35" s="188" t="s">
        <v>306</v>
      </c>
      <c r="I35" s="226"/>
      <c r="J35" s="188"/>
      <c r="K35" s="338">
        <v>0</v>
      </c>
      <c r="L35" s="338"/>
      <c r="M35" s="338"/>
      <c r="N35" s="338"/>
      <c r="O35" s="338"/>
      <c r="P35" s="338">
        <v>0</v>
      </c>
    </row>
    <row r="36" spans="8:16" ht="18">
      <c r="H36" s="188" t="s">
        <v>307</v>
      </c>
      <c r="I36" s="226"/>
      <c r="J36" s="188"/>
      <c r="K36" s="338">
        <f>BRPL!K17</f>
        <v>0</v>
      </c>
      <c r="L36" s="338"/>
      <c r="M36" s="338"/>
      <c r="N36" s="338"/>
      <c r="O36" s="338"/>
      <c r="P36" s="338">
        <f>BRPL!P17</f>
        <v>0</v>
      </c>
    </row>
    <row r="37" spans="8:16" ht="18">
      <c r="H37" s="188" t="s">
        <v>308</v>
      </c>
      <c r="I37" s="226"/>
      <c r="J37" s="188"/>
      <c r="K37" s="226">
        <f>BYPL!K32</f>
        <v>-0.14780000000000001</v>
      </c>
      <c r="L37" s="226"/>
      <c r="M37" s="665"/>
      <c r="N37" s="226"/>
      <c r="O37" s="226"/>
      <c r="P37" s="226">
        <f>BYPL!P32</f>
        <v>-6.9024</v>
      </c>
    </row>
    <row r="38" spans="8:16" ht="18">
      <c r="H38" s="188" t="s">
        <v>309</v>
      </c>
      <c r="I38" s="226"/>
      <c r="J38" s="188"/>
      <c r="K38" s="226">
        <f>NDMC!K30</f>
        <v>0.082</v>
      </c>
      <c r="L38" s="226"/>
      <c r="M38" s="226"/>
      <c r="N38" s="226"/>
      <c r="O38" s="226"/>
      <c r="P38" s="226">
        <f>NDMC!P30</f>
        <v>3.6634</v>
      </c>
    </row>
    <row r="39" spans="8:16" ht="18">
      <c r="H39" s="188" t="s">
        <v>310</v>
      </c>
      <c r="I39" s="226"/>
      <c r="J39" s="188"/>
      <c r="K39" s="226"/>
      <c r="L39" s="226"/>
      <c r="M39" s="226"/>
      <c r="N39" s="226"/>
      <c r="O39" s="226"/>
      <c r="P39" s="226"/>
    </row>
    <row r="40" spans="8:16" ht="18">
      <c r="H40" s="666" t="s">
        <v>311</v>
      </c>
      <c r="I40" s="188"/>
      <c r="J40" s="188"/>
      <c r="K40" s="188">
        <f>SUM(K35:K39)</f>
        <v>-0.06580000000000001</v>
      </c>
      <c r="L40" s="226"/>
      <c r="M40" s="226"/>
      <c r="N40" s="226"/>
      <c r="O40" s="226"/>
      <c r="P40" s="188">
        <f>SUM(P35:P39)</f>
        <v>-3.239</v>
      </c>
    </row>
    <row r="41" spans="8:16" ht="18">
      <c r="H41" s="226"/>
      <c r="I41" s="226"/>
      <c r="J41" s="226"/>
      <c r="K41" s="226"/>
      <c r="L41" s="226"/>
      <c r="M41" s="226"/>
      <c r="N41" s="226"/>
      <c r="O41" s="226"/>
      <c r="P41" s="226"/>
    </row>
    <row r="42" spans="1:16" ht="18">
      <c r="A42" s="664" t="s">
        <v>336</v>
      </c>
      <c r="B42" s="138"/>
      <c r="C42" s="138"/>
      <c r="D42" s="138"/>
      <c r="E42" s="138"/>
      <c r="F42" s="138"/>
      <c r="G42" s="138"/>
      <c r="H42" s="188"/>
      <c r="I42" s="667"/>
      <c r="J42" s="188"/>
      <c r="K42" s="667">
        <f>K31+K40</f>
        <v>-0.2938</v>
      </c>
      <c r="L42" s="226"/>
      <c r="M42" s="226"/>
      <c r="N42" s="226"/>
      <c r="O42" s="226"/>
      <c r="P42" s="667">
        <f>P31+P40</f>
        <v>-3.3209999999999997</v>
      </c>
    </row>
    <row r="43" spans="1:10" ht="18">
      <c r="A43" s="188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0" ht="18">
      <c r="A44" s="666" t="s">
        <v>312</v>
      </c>
      <c r="B44" s="188" t="s">
        <v>313</v>
      </c>
      <c r="C44" s="138"/>
      <c r="D44" s="138"/>
      <c r="E44" s="138"/>
      <c r="F44" s="138"/>
      <c r="G44" s="138"/>
      <c r="H44" s="138"/>
      <c r="I44" s="167"/>
      <c r="J44" s="138"/>
    </row>
    <row r="45" spans="1:10" ht="12.75">
      <c r="A45" s="166"/>
      <c r="B45" s="137"/>
      <c r="C45" s="138"/>
      <c r="D45" s="138"/>
      <c r="E45" s="138"/>
      <c r="F45" s="138"/>
      <c r="G45" s="138"/>
      <c r="H45" s="138"/>
      <c r="I45" s="167"/>
      <c r="J45" s="138"/>
    </row>
    <row r="46" spans="1:16" ht="18">
      <c r="A46" s="668" t="s">
        <v>314</v>
      </c>
      <c r="B46" s="669" t="s">
        <v>315</v>
      </c>
      <c r="C46" s="670" t="s">
        <v>316</v>
      </c>
      <c r="D46" s="669"/>
      <c r="E46" s="669"/>
      <c r="F46" s="669"/>
      <c r="G46" s="541">
        <v>27.2109</v>
      </c>
      <c r="H46" s="669" t="s">
        <v>317</v>
      </c>
      <c r="I46" s="669"/>
      <c r="J46" s="671"/>
      <c r="K46" s="669">
        <f>($K$42*G46)/100</f>
        <v>-0.0799456242</v>
      </c>
      <c r="L46" s="669"/>
      <c r="M46" s="669"/>
      <c r="N46" s="669"/>
      <c r="O46" s="669"/>
      <c r="P46" s="669">
        <f>($P$42*G46)/100</f>
        <v>-0.9036739889999998</v>
      </c>
    </row>
    <row r="47" spans="1:16" ht="18">
      <c r="A47" s="668" t="s">
        <v>318</v>
      </c>
      <c r="B47" s="669" t="s">
        <v>373</v>
      </c>
      <c r="C47" s="670" t="s">
        <v>316</v>
      </c>
      <c r="D47" s="669"/>
      <c r="E47" s="669"/>
      <c r="F47" s="669"/>
      <c r="G47" s="541">
        <v>42.409</v>
      </c>
      <c r="H47" s="669" t="s">
        <v>317</v>
      </c>
      <c r="I47" s="669"/>
      <c r="J47" s="671"/>
      <c r="K47" s="669">
        <f>($K$42*G47)/100</f>
        <v>-0.12459764200000001</v>
      </c>
      <c r="L47" s="669"/>
      <c r="M47" s="669"/>
      <c r="N47" s="669"/>
      <c r="O47" s="669"/>
      <c r="P47" s="669">
        <f>($P$42*G47)/100</f>
        <v>-1.4084028899999999</v>
      </c>
    </row>
    <row r="48" spans="1:16" ht="18">
      <c r="A48" s="668" t="s">
        <v>319</v>
      </c>
      <c r="B48" s="669" t="s">
        <v>374</v>
      </c>
      <c r="C48" s="670" t="s">
        <v>316</v>
      </c>
      <c r="D48" s="669"/>
      <c r="E48" s="669"/>
      <c r="F48" s="669"/>
      <c r="G48" s="541">
        <v>24.1642</v>
      </c>
      <c r="H48" s="669" t="s">
        <v>317</v>
      </c>
      <c r="I48" s="669"/>
      <c r="J48" s="671"/>
      <c r="K48" s="669">
        <f>($K$42*G48)/100</f>
        <v>-0.0709944196</v>
      </c>
      <c r="L48" s="669"/>
      <c r="M48" s="669"/>
      <c r="N48" s="669"/>
      <c r="O48" s="669"/>
      <c r="P48" s="669">
        <f>($P$42*G48)/100</f>
        <v>-0.802493082</v>
      </c>
    </row>
    <row r="49" spans="1:16" ht="18">
      <c r="A49" s="668" t="s">
        <v>320</v>
      </c>
      <c r="B49" s="669" t="s">
        <v>375</v>
      </c>
      <c r="C49" s="670" t="s">
        <v>316</v>
      </c>
      <c r="D49" s="669"/>
      <c r="E49" s="669"/>
      <c r="F49" s="669"/>
      <c r="G49" s="541">
        <v>5.4475</v>
      </c>
      <c r="H49" s="669" t="s">
        <v>317</v>
      </c>
      <c r="I49" s="669"/>
      <c r="J49" s="671"/>
      <c r="K49" s="669">
        <f>($K$42*G49)/100</f>
        <v>-0.016004755</v>
      </c>
      <c r="L49" s="669"/>
      <c r="M49" s="669"/>
      <c r="N49" s="669"/>
      <c r="O49" s="669"/>
      <c r="P49" s="669">
        <f>($P$42*G49)/100</f>
        <v>-0.180911475</v>
      </c>
    </row>
    <row r="50" spans="1:16" ht="18">
      <c r="A50" s="668" t="s">
        <v>321</v>
      </c>
      <c r="B50" s="669" t="s">
        <v>376</v>
      </c>
      <c r="C50" s="670" t="s">
        <v>316</v>
      </c>
      <c r="D50" s="669"/>
      <c r="E50" s="669"/>
      <c r="F50" s="669"/>
      <c r="G50" s="541">
        <v>0.7684</v>
      </c>
      <c r="H50" s="669" t="s">
        <v>317</v>
      </c>
      <c r="I50" s="669"/>
      <c r="J50" s="671"/>
      <c r="K50" s="669">
        <f>($K$42*G50)/100</f>
        <v>-0.0022575592</v>
      </c>
      <c r="L50" s="669"/>
      <c r="M50" s="669"/>
      <c r="N50" s="669"/>
      <c r="O50" s="669"/>
      <c r="P50" s="669">
        <f>($P$42*G50)/100</f>
        <v>-0.025518563999999997</v>
      </c>
    </row>
    <row r="51" spans="6:10" ht="12.75">
      <c r="F51" s="168"/>
      <c r="J51" s="169"/>
    </row>
    <row r="52" spans="1:10" ht="15">
      <c r="A52" s="672" t="s">
        <v>417</v>
      </c>
      <c r="F52" s="168"/>
      <c r="J52" s="169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55" zoomScaleNormal="50" zoomScaleSheetLayoutView="55" workbookViewId="0" topLeftCell="A1">
      <selection activeCell="K26" sqref="K2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4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324"/>
      <c r="R1" s="21"/>
    </row>
    <row r="2" spans="1:18" ht="30">
      <c r="A2" s="252"/>
      <c r="B2" s="21"/>
      <c r="C2" s="21"/>
      <c r="D2" s="21"/>
      <c r="E2" s="21"/>
      <c r="F2" s="21"/>
      <c r="G2" s="529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5"/>
      <c r="R2" s="21"/>
    </row>
    <row r="3" spans="1:18" ht="26.25">
      <c r="A3" s="25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5"/>
      <c r="R3" s="21"/>
    </row>
    <row r="4" spans="1:18" ht="25.5">
      <c r="A4" s="25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5"/>
      <c r="R4" s="21"/>
    </row>
    <row r="5" spans="1:18" ht="23.25">
      <c r="A5" s="258"/>
      <c r="B5" s="21"/>
      <c r="C5" s="524" t="s">
        <v>389</v>
      </c>
      <c r="D5" s="21"/>
      <c r="E5" s="21"/>
      <c r="F5" s="21"/>
      <c r="G5" s="21"/>
      <c r="H5" s="21"/>
      <c r="I5" s="21"/>
      <c r="J5" s="21"/>
      <c r="K5" s="21"/>
      <c r="L5" s="255"/>
      <c r="M5" s="21"/>
      <c r="N5" s="21"/>
      <c r="O5" s="21"/>
      <c r="P5" s="21"/>
      <c r="Q5" s="325"/>
      <c r="R5" s="21"/>
    </row>
    <row r="6" spans="1:18" ht="18">
      <c r="A6" s="254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5"/>
      <c r="R6" s="21"/>
    </row>
    <row r="7" spans="1:18" ht="26.25">
      <c r="A7" s="252"/>
      <c r="B7" s="21"/>
      <c r="C7" s="21"/>
      <c r="D7" s="21"/>
      <c r="E7" s="21"/>
      <c r="F7" s="307" t="s">
        <v>416</v>
      </c>
      <c r="G7" s="21"/>
      <c r="H7" s="21"/>
      <c r="I7" s="21"/>
      <c r="J7" s="21"/>
      <c r="K7" s="21"/>
      <c r="L7" s="255"/>
      <c r="M7" s="21"/>
      <c r="N7" s="21"/>
      <c r="O7" s="21"/>
      <c r="P7" s="21"/>
      <c r="Q7" s="325"/>
      <c r="R7" s="21"/>
    </row>
    <row r="8" spans="1:18" ht="25.5">
      <c r="A8" s="253"/>
      <c r="B8" s="256"/>
      <c r="C8" s="21"/>
      <c r="D8" s="21"/>
      <c r="E8" s="21"/>
      <c r="F8" s="21"/>
      <c r="G8" s="21"/>
      <c r="H8" s="257"/>
      <c r="I8" s="21"/>
      <c r="J8" s="21"/>
      <c r="K8" s="21"/>
      <c r="L8" s="21"/>
      <c r="M8" s="21"/>
      <c r="N8" s="21"/>
      <c r="O8" s="21"/>
      <c r="P8" s="21"/>
      <c r="Q8" s="325"/>
      <c r="R8" s="21"/>
    </row>
    <row r="9" spans="1:18" ht="12.75">
      <c r="A9" s="258"/>
      <c r="B9" s="21"/>
      <c r="C9" s="21"/>
      <c r="D9" s="21"/>
      <c r="E9" s="21"/>
      <c r="F9" s="21"/>
      <c r="G9" s="21"/>
      <c r="H9" s="259"/>
      <c r="I9" s="21"/>
      <c r="J9" s="21"/>
      <c r="K9" s="21"/>
      <c r="L9" s="21"/>
      <c r="M9" s="21"/>
      <c r="N9" s="21"/>
      <c r="O9" s="21"/>
      <c r="P9" s="21"/>
      <c r="Q9" s="325"/>
      <c r="R9" s="21"/>
    </row>
    <row r="10" spans="1:18" ht="45.75" customHeight="1">
      <c r="A10" s="258"/>
      <c r="B10" s="314" t="s">
        <v>337</v>
      </c>
      <c r="C10" s="21"/>
      <c r="D10" s="21"/>
      <c r="E10" s="21"/>
      <c r="F10" s="21"/>
      <c r="G10" s="21"/>
      <c r="H10" s="259"/>
      <c r="I10" s="308"/>
      <c r="J10" s="80"/>
      <c r="K10" s="80"/>
      <c r="L10" s="80"/>
      <c r="M10" s="80"/>
      <c r="N10" s="308"/>
      <c r="O10" s="80"/>
      <c r="P10" s="80"/>
      <c r="Q10" s="325"/>
      <c r="R10" s="21"/>
    </row>
    <row r="11" spans="1:19" ht="20.25">
      <c r="A11" s="258"/>
      <c r="B11" s="21"/>
      <c r="C11" s="21"/>
      <c r="D11" s="21"/>
      <c r="E11" s="21"/>
      <c r="F11" s="21"/>
      <c r="G11" s="21"/>
      <c r="H11" s="262"/>
      <c r="I11" s="559" t="s">
        <v>356</v>
      </c>
      <c r="J11" s="309"/>
      <c r="K11" s="309"/>
      <c r="L11" s="309"/>
      <c r="M11" s="309"/>
      <c r="N11" s="559" t="s">
        <v>357</v>
      </c>
      <c r="O11" s="309"/>
      <c r="P11" s="309"/>
      <c r="Q11" s="518"/>
      <c r="R11" s="265"/>
      <c r="S11" s="245"/>
    </row>
    <row r="12" spans="1:18" ht="12.75">
      <c r="A12" s="258"/>
      <c r="B12" s="21"/>
      <c r="C12" s="21"/>
      <c r="D12" s="21"/>
      <c r="E12" s="21"/>
      <c r="F12" s="21"/>
      <c r="G12" s="21"/>
      <c r="H12" s="259"/>
      <c r="I12" s="306"/>
      <c r="J12" s="306"/>
      <c r="K12" s="306"/>
      <c r="L12" s="306"/>
      <c r="M12" s="306"/>
      <c r="N12" s="306"/>
      <c r="O12" s="306"/>
      <c r="P12" s="306"/>
      <c r="Q12" s="325"/>
      <c r="R12" s="21"/>
    </row>
    <row r="13" spans="1:18" ht="26.25">
      <c r="A13" s="523">
        <v>1</v>
      </c>
      <c r="B13" s="524" t="s">
        <v>338</v>
      </c>
      <c r="C13" s="525"/>
      <c r="D13" s="525"/>
      <c r="E13" s="522"/>
      <c r="F13" s="522"/>
      <c r="G13" s="261"/>
      <c r="H13" s="519"/>
      <c r="I13" s="520">
        <f>NDPL!K159</f>
        <v>-0.8774543758000001</v>
      </c>
      <c r="J13" s="307"/>
      <c r="K13" s="307"/>
      <c r="L13" s="307"/>
      <c r="M13" s="519" t="s">
        <v>370</v>
      </c>
      <c r="N13" s="520">
        <f>NDPL!P159</f>
        <v>8.717111489</v>
      </c>
      <c r="O13" s="307"/>
      <c r="P13" s="307"/>
      <c r="Q13" s="325"/>
      <c r="R13" s="21"/>
    </row>
    <row r="14" spans="1:18" ht="26.25">
      <c r="A14" s="523"/>
      <c r="B14" s="524"/>
      <c r="C14" s="525"/>
      <c r="D14" s="525"/>
      <c r="E14" s="522"/>
      <c r="F14" s="522"/>
      <c r="G14" s="261"/>
      <c r="H14" s="519"/>
      <c r="I14" s="520"/>
      <c r="J14" s="307"/>
      <c r="K14" s="307"/>
      <c r="L14" s="307"/>
      <c r="M14" s="519"/>
      <c r="N14" s="520"/>
      <c r="O14" s="307"/>
      <c r="P14" s="307"/>
      <c r="Q14" s="325"/>
      <c r="R14" s="21"/>
    </row>
    <row r="15" spans="1:18" ht="26.25">
      <c r="A15" s="523"/>
      <c r="B15" s="524"/>
      <c r="C15" s="525"/>
      <c r="D15" s="525"/>
      <c r="E15" s="522"/>
      <c r="F15" s="522"/>
      <c r="G15" s="256"/>
      <c r="H15" s="519"/>
      <c r="I15" s="520"/>
      <c r="J15" s="307"/>
      <c r="K15" s="307"/>
      <c r="L15" s="307"/>
      <c r="M15" s="519"/>
      <c r="N15" s="520"/>
      <c r="O15" s="307"/>
      <c r="P15" s="307"/>
      <c r="Q15" s="325"/>
      <c r="R15" s="21"/>
    </row>
    <row r="16" spans="1:18" ht="26.25">
      <c r="A16" s="523">
        <v>2</v>
      </c>
      <c r="B16" s="524" t="s">
        <v>339</v>
      </c>
      <c r="C16" s="525"/>
      <c r="D16" s="525"/>
      <c r="E16" s="522"/>
      <c r="F16" s="522"/>
      <c r="G16" s="261"/>
      <c r="H16" s="519"/>
      <c r="I16" s="520">
        <f>BRPL!K174</f>
        <v>-0.7808023479999993</v>
      </c>
      <c r="J16" s="307"/>
      <c r="K16" s="307"/>
      <c r="L16" s="307"/>
      <c r="M16" s="519" t="s">
        <v>370</v>
      </c>
      <c r="N16" s="520">
        <f>BRPL!P174</f>
        <v>21.004415174</v>
      </c>
      <c r="O16" s="307"/>
      <c r="P16" s="307"/>
      <c r="Q16" s="325"/>
      <c r="R16" s="21"/>
    </row>
    <row r="17" spans="1:18" ht="26.25">
      <c r="A17" s="523"/>
      <c r="B17" s="524"/>
      <c r="C17" s="525"/>
      <c r="D17" s="525"/>
      <c r="E17" s="522"/>
      <c r="F17" s="522"/>
      <c r="G17" s="261"/>
      <c r="H17" s="519"/>
      <c r="I17" s="520"/>
      <c r="J17" s="307"/>
      <c r="K17" s="307"/>
      <c r="L17" s="307"/>
      <c r="M17" s="519"/>
      <c r="N17" s="520"/>
      <c r="O17" s="307"/>
      <c r="P17" s="307"/>
      <c r="Q17" s="325"/>
      <c r="R17" s="21"/>
    </row>
    <row r="18" spans="1:18" ht="26.25">
      <c r="A18" s="523"/>
      <c r="B18" s="524"/>
      <c r="C18" s="525"/>
      <c r="D18" s="525"/>
      <c r="E18" s="522"/>
      <c r="F18" s="522"/>
      <c r="G18" s="256"/>
      <c r="H18" s="519"/>
      <c r="I18" s="520"/>
      <c r="J18" s="307"/>
      <c r="K18" s="307"/>
      <c r="L18" s="307"/>
      <c r="M18" s="519"/>
      <c r="N18" s="520"/>
      <c r="O18" s="307"/>
      <c r="P18" s="307"/>
      <c r="Q18" s="325"/>
      <c r="R18" s="21"/>
    </row>
    <row r="19" spans="1:18" ht="26.25">
      <c r="A19" s="523">
        <v>3</v>
      </c>
      <c r="B19" s="524" t="s">
        <v>340</v>
      </c>
      <c r="C19" s="525"/>
      <c r="D19" s="525"/>
      <c r="E19" s="522"/>
      <c r="F19" s="522"/>
      <c r="G19" s="261"/>
      <c r="H19" s="519"/>
      <c r="I19" s="520">
        <f>BYPL!K163</f>
        <v>-0.4180055904000003</v>
      </c>
      <c r="J19" s="307"/>
      <c r="K19" s="307"/>
      <c r="L19" s="307"/>
      <c r="M19" s="519" t="s">
        <v>370</v>
      </c>
      <c r="N19" s="520">
        <f>BYPL!P163</f>
        <v>4.845992992000003</v>
      </c>
      <c r="O19" s="307"/>
      <c r="P19" s="307"/>
      <c r="Q19" s="325"/>
      <c r="R19" s="21"/>
    </row>
    <row r="20" spans="1:18" ht="26.25">
      <c r="A20" s="523"/>
      <c r="B20" s="524"/>
      <c r="C20" s="525"/>
      <c r="D20" s="525"/>
      <c r="E20" s="522"/>
      <c r="F20" s="522"/>
      <c r="G20" s="261"/>
      <c r="H20" s="519"/>
      <c r="I20" s="520"/>
      <c r="J20" s="307"/>
      <c r="K20" s="307"/>
      <c r="L20" s="307"/>
      <c r="M20" s="519"/>
      <c r="N20" s="520"/>
      <c r="O20" s="307"/>
      <c r="P20" s="307"/>
      <c r="Q20" s="325"/>
      <c r="R20" s="21"/>
    </row>
    <row r="21" spans="1:18" ht="26.25">
      <c r="A21" s="523"/>
      <c r="B21" s="526"/>
      <c r="C21" s="526"/>
      <c r="D21" s="526"/>
      <c r="E21" s="348"/>
      <c r="F21" s="348"/>
      <c r="G21" s="134"/>
      <c r="H21" s="519"/>
      <c r="I21" s="520"/>
      <c r="J21" s="307"/>
      <c r="K21" s="307"/>
      <c r="L21" s="307"/>
      <c r="M21" s="519"/>
      <c r="N21" s="520"/>
      <c r="O21" s="307"/>
      <c r="P21" s="307"/>
      <c r="Q21" s="325"/>
      <c r="R21" s="21"/>
    </row>
    <row r="22" spans="1:18" ht="26.25">
      <c r="A22" s="523">
        <v>4</v>
      </c>
      <c r="B22" s="524" t="s">
        <v>341</v>
      </c>
      <c r="C22" s="526"/>
      <c r="D22" s="526"/>
      <c r="E22" s="348"/>
      <c r="F22" s="348"/>
      <c r="G22" s="261"/>
      <c r="H22" s="519" t="s">
        <v>370</v>
      </c>
      <c r="I22" s="520">
        <f>NDMC!K74</f>
        <v>6.526204755</v>
      </c>
      <c r="J22" s="307"/>
      <c r="K22" s="307"/>
      <c r="L22" s="307"/>
      <c r="M22" s="519" t="s">
        <v>370</v>
      </c>
      <c r="N22" s="520">
        <f>NDMC!P74</f>
        <v>6.741211474999999</v>
      </c>
      <c r="O22" s="307"/>
      <c r="P22" s="307"/>
      <c r="Q22" s="325"/>
      <c r="R22" s="21"/>
    </row>
    <row r="23" spans="1:18" ht="26.25">
      <c r="A23" s="523"/>
      <c r="B23" s="524"/>
      <c r="C23" s="526"/>
      <c r="D23" s="526"/>
      <c r="E23" s="348"/>
      <c r="F23" s="348"/>
      <c r="G23" s="261"/>
      <c r="H23" s="519"/>
      <c r="I23" s="520"/>
      <c r="J23" s="307"/>
      <c r="K23" s="307"/>
      <c r="L23" s="307"/>
      <c r="M23" s="519"/>
      <c r="N23" s="520"/>
      <c r="O23" s="307"/>
      <c r="P23" s="307"/>
      <c r="Q23" s="325"/>
      <c r="R23" s="21"/>
    </row>
    <row r="24" spans="1:18" ht="26.25">
      <c r="A24" s="523"/>
      <c r="B24" s="526"/>
      <c r="C24" s="526"/>
      <c r="D24" s="526"/>
      <c r="E24" s="348"/>
      <c r="F24" s="348"/>
      <c r="G24" s="134"/>
      <c r="H24" s="519"/>
      <c r="I24" s="520"/>
      <c r="J24" s="307"/>
      <c r="K24" s="307"/>
      <c r="L24" s="307"/>
      <c r="M24" s="519"/>
      <c r="N24" s="520"/>
      <c r="O24" s="307"/>
      <c r="P24" s="307"/>
      <c r="Q24" s="325"/>
      <c r="R24" s="21"/>
    </row>
    <row r="25" spans="1:18" ht="26.25">
      <c r="A25" s="523">
        <v>5</v>
      </c>
      <c r="B25" s="524" t="s">
        <v>342</v>
      </c>
      <c r="C25" s="526"/>
      <c r="D25" s="526"/>
      <c r="E25" s="348"/>
      <c r="F25" s="348"/>
      <c r="G25" s="261"/>
      <c r="H25" s="519" t="s">
        <v>370</v>
      </c>
      <c r="I25" s="520">
        <f>MES!K58</f>
        <v>0.10005755919999998</v>
      </c>
      <c r="J25" s="307"/>
      <c r="K25" s="307"/>
      <c r="L25" s="307"/>
      <c r="M25" s="519" t="s">
        <v>370</v>
      </c>
      <c r="N25" s="520">
        <f>MES!P58</f>
        <v>2.410218564</v>
      </c>
      <c r="O25" s="307"/>
      <c r="P25" s="307"/>
      <c r="Q25" s="325"/>
      <c r="R25" s="21"/>
    </row>
    <row r="26" spans="1:18" ht="20.25">
      <c r="A26" s="258"/>
      <c r="B26" s="21"/>
      <c r="C26" s="21"/>
      <c r="D26" s="21"/>
      <c r="E26" s="21"/>
      <c r="F26" s="21"/>
      <c r="G26" s="21"/>
      <c r="H26" s="260"/>
      <c r="I26" s="521"/>
      <c r="J26" s="305"/>
      <c r="K26" s="305"/>
      <c r="L26" s="305"/>
      <c r="M26" s="305"/>
      <c r="N26" s="305"/>
      <c r="O26" s="305"/>
      <c r="P26" s="305"/>
      <c r="Q26" s="325"/>
      <c r="R26" s="21"/>
    </row>
    <row r="27" spans="1:18" ht="18">
      <c r="A27" s="254"/>
      <c r="B27" s="228"/>
      <c r="C27" s="263"/>
      <c r="D27" s="263"/>
      <c r="E27" s="263"/>
      <c r="F27" s="263"/>
      <c r="G27" s="264"/>
      <c r="H27" s="260"/>
      <c r="I27" s="21"/>
      <c r="J27" s="21"/>
      <c r="K27" s="21"/>
      <c r="L27" s="21"/>
      <c r="M27" s="21"/>
      <c r="N27" s="21"/>
      <c r="O27" s="21"/>
      <c r="P27" s="21"/>
      <c r="Q27" s="325"/>
      <c r="R27" s="21"/>
    </row>
    <row r="28" spans="1:18" ht="15">
      <c r="A28" s="258"/>
      <c r="B28" s="21"/>
      <c r="C28" s="21"/>
      <c r="D28" s="21"/>
      <c r="E28" s="21"/>
      <c r="F28" s="21"/>
      <c r="G28" s="21"/>
      <c r="H28" s="260"/>
      <c r="I28" s="21"/>
      <c r="J28" s="21"/>
      <c r="K28" s="21"/>
      <c r="L28" s="21"/>
      <c r="M28" s="21"/>
      <c r="N28" s="21"/>
      <c r="O28" s="21"/>
      <c r="P28" s="21"/>
      <c r="Q28" s="325"/>
      <c r="R28" s="21"/>
    </row>
    <row r="29" spans="1:18" ht="54" customHeight="1" thickBot="1">
      <c r="A29" s="516" t="s">
        <v>343</v>
      </c>
      <c r="B29" s="310"/>
      <c r="C29" s="310"/>
      <c r="D29" s="310"/>
      <c r="E29" s="310"/>
      <c r="F29" s="310"/>
      <c r="G29" s="310"/>
      <c r="H29" s="311"/>
      <c r="I29" s="311"/>
      <c r="J29" s="311"/>
      <c r="K29" s="311"/>
      <c r="L29" s="311"/>
      <c r="M29" s="311"/>
      <c r="N29" s="311"/>
      <c r="O29" s="311"/>
      <c r="P29" s="311"/>
      <c r="Q29" s="326"/>
      <c r="R29" s="21"/>
    </row>
    <row r="30" spans="1:9" ht="13.5" thickTop="1">
      <c r="A30" s="25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3" t="s">
        <v>369</v>
      </c>
      <c r="B33" s="21"/>
      <c r="C33" s="21"/>
      <c r="D33" s="21"/>
      <c r="E33" s="515"/>
      <c r="F33" s="515"/>
      <c r="G33" s="21"/>
      <c r="H33" s="21"/>
      <c r="I33" s="21"/>
    </row>
    <row r="34" spans="1:9" ht="15">
      <c r="A34" s="288"/>
      <c r="B34" s="288"/>
      <c r="C34" s="288"/>
      <c r="D34" s="288"/>
      <c r="E34" s="515"/>
      <c r="F34" s="515"/>
      <c r="G34" s="21"/>
      <c r="H34" s="21"/>
      <c r="I34" s="21"/>
    </row>
    <row r="35" spans="1:9" s="515" customFormat="1" ht="15" customHeight="1">
      <c r="A35" s="528" t="s">
        <v>377</v>
      </c>
      <c r="E35"/>
      <c r="F35"/>
      <c r="G35" s="288"/>
      <c r="H35" s="288"/>
      <c r="I35" s="288"/>
    </row>
    <row r="36" spans="1:9" s="515" customFormat="1" ht="15" customHeight="1">
      <c r="A36" s="528"/>
      <c r="E36"/>
      <c r="F36"/>
      <c r="H36" s="288"/>
      <c r="I36" s="288"/>
    </row>
    <row r="37" spans="1:9" s="515" customFormat="1" ht="15" customHeight="1">
      <c r="A37" s="528" t="s">
        <v>378</v>
      </c>
      <c r="E37"/>
      <c r="F37"/>
      <c r="I37" s="288"/>
    </row>
    <row r="38" spans="1:9" s="515" customFormat="1" ht="15" customHeight="1">
      <c r="A38" s="527"/>
      <c r="E38"/>
      <c r="F38"/>
      <c r="I38" s="288"/>
    </row>
    <row r="39" spans="1:9" s="515" customFormat="1" ht="15" customHeight="1">
      <c r="A39" s="528"/>
      <c r="E39"/>
      <c r="F39"/>
      <c r="I39" s="288"/>
    </row>
    <row r="40" spans="1:6" s="515" customFormat="1" ht="15" customHeight="1">
      <c r="A40" s="528"/>
      <c r="B40" s="51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01/08/11</v>
      </c>
      <c r="H2" s="41" t="str">
        <f>NDPL!H5</f>
        <v>INTIAL READING 01/07/11</v>
      </c>
      <c r="I2" s="41" t="s">
        <v>4</v>
      </c>
      <c r="J2" s="41" t="s">
        <v>5</v>
      </c>
      <c r="K2" s="41" t="s">
        <v>6</v>
      </c>
      <c r="L2" s="43" t="str">
        <f>NDPL!G5</f>
        <v>FINAL READING 01/08/11</v>
      </c>
      <c r="M2" s="41" t="str">
        <f>NDPL!H5</f>
        <v>INTIAL READING 01/07/11</v>
      </c>
      <c r="N2" s="41" t="s">
        <v>4</v>
      </c>
      <c r="O2" s="41" t="s">
        <v>5</v>
      </c>
      <c r="P2" s="42" t="s">
        <v>6</v>
      </c>
      <c r="Q2" s="706"/>
    </row>
    <row r="3" ht="14.25" thickBot="1" thickTop="1"/>
    <row r="4" spans="1:17" ht="13.5" thickTop="1">
      <c r="A4" s="26"/>
      <c r="B4" s="313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1">
        <v>988840</v>
      </c>
      <c r="H6" s="452">
        <v>989656</v>
      </c>
      <c r="I6" s="81">
        <f>G6-H6</f>
        <v>-816</v>
      </c>
      <c r="J6" s="81">
        <f>$F6*I6</f>
        <v>-1224000</v>
      </c>
      <c r="K6" s="83">
        <f>J6/1000000</f>
        <v>-1.224</v>
      </c>
      <c r="L6" s="451">
        <v>981175</v>
      </c>
      <c r="M6" s="452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1">
        <v>983416</v>
      </c>
      <c r="H7" s="452">
        <v>984416</v>
      </c>
      <c r="I7" s="81">
        <f>G7-H7</f>
        <v>-1000</v>
      </c>
      <c r="J7" s="81">
        <f>$F7*I7</f>
        <v>-1500000</v>
      </c>
      <c r="K7" s="83">
        <f>J7/1000000</f>
        <v>-1.5</v>
      </c>
      <c r="L7" s="451">
        <v>986950</v>
      </c>
      <c r="M7" s="452">
        <v>986951</v>
      </c>
      <c r="N7" s="81">
        <f>L7-M7</f>
        <v>-1</v>
      </c>
      <c r="O7" s="81">
        <f>$F7*N7</f>
        <v>-1500</v>
      </c>
      <c r="P7" s="83">
        <f>O7/1000000</f>
        <v>-0.0015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1">
        <v>946914</v>
      </c>
      <c r="H8" s="452">
        <v>948838</v>
      </c>
      <c r="I8" s="81">
        <f>G8-H8</f>
        <v>-1924</v>
      </c>
      <c r="J8" s="81">
        <f>$F8*I8</f>
        <v>-2886000</v>
      </c>
      <c r="K8" s="83">
        <f>J8/1000000</f>
        <v>-2.886</v>
      </c>
      <c r="L8" s="451">
        <v>970209</v>
      </c>
      <c r="M8" s="452">
        <v>970209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4" t="s">
        <v>335</v>
      </c>
      <c r="J12" s="21"/>
      <c r="K12" s="243">
        <f>SUM(K6:K8)</f>
        <v>-5.61</v>
      </c>
      <c r="L12" s="102"/>
      <c r="M12" s="23"/>
      <c r="N12" s="244" t="s">
        <v>335</v>
      </c>
      <c r="O12" s="21"/>
      <c r="P12" s="243">
        <f>SUM(P6:P8)</f>
        <v>-0.0015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5"/>
      <c r="J13" s="21"/>
      <c r="K13" s="239"/>
      <c r="L13" s="102"/>
      <c r="M13" s="23"/>
      <c r="N13" s="395"/>
      <c r="O13" s="21"/>
      <c r="P13" s="239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1">
        <v>996973</v>
      </c>
      <c r="H17" s="452">
        <v>997005</v>
      </c>
      <c r="I17" s="81">
        <f>G17-H17</f>
        <v>-32</v>
      </c>
      <c r="J17" s="81">
        <f>$F17*I17</f>
        <v>-160000</v>
      </c>
      <c r="K17" s="83">
        <f>J17/1000000</f>
        <v>-0.16</v>
      </c>
      <c r="L17" s="451">
        <v>37570</v>
      </c>
      <c r="M17" s="452">
        <v>37720</v>
      </c>
      <c r="N17" s="81">
        <f>L17-M17</f>
        <v>-150</v>
      </c>
      <c r="O17" s="81">
        <f>$F17*N17</f>
        <v>-750000</v>
      </c>
      <c r="P17" s="83">
        <f>O17/1000000</f>
        <v>-0.75</v>
      </c>
      <c r="Q17" s="184" t="s">
        <v>396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1">
        <v>999484</v>
      </c>
      <c r="H18" s="452">
        <v>999502</v>
      </c>
      <c r="I18" s="81">
        <f>G18-H18</f>
        <v>-18</v>
      </c>
      <c r="J18" s="81">
        <f>$F18*I18</f>
        <v>-18000</v>
      </c>
      <c r="K18" s="83">
        <f>J18/1000000</f>
        <v>-0.018</v>
      </c>
      <c r="L18" s="451">
        <v>8566</v>
      </c>
      <c r="M18" s="452">
        <v>8546</v>
      </c>
      <c r="N18" s="81">
        <f>L18-M18</f>
        <v>20</v>
      </c>
      <c r="O18" s="81">
        <f>$F18*N18</f>
        <v>20000</v>
      </c>
      <c r="P18" s="83">
        <f>O18/1000000</f>
        <v>0.02</v>
      </c>
      <c r="Q18" s="184" t="s">
        <v>390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1">
        <v>977882</v>
      </c>
      <c r="H19" s="452">
        <v>978642</v>
      </c>
      <c r="I19" s="81">
        <f>G19-H19</f>
        <v>-760</v>
      </c>
      <c r="J19" s="81">
        <f>$F19*I19</f>
        <v>-760000</v>
      </c>
      <c r="K19" s="83">
        <f>J19/1000000</f>
        <v>-0.76</v>
      </c>
      <c r="L19" s="451">
        <v>991638</v>
      </c>
      <c r="M19" s="452">
        <v>992206</v>
      </c>
      <c r="N19" s="81">
        <f>L19-M19</f>
        <v>-568</v>
      </c>
      <c r="O19" s="81">
        <f>$F19*N19</f>
        <v>-568000</v>
      </c>
      <c r="P19" s="83">
        <f>O19/1000000</f>
        <v>-0.568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4" t="s">
        <v>335</v>
      </c>
      <c r="J23" s="21"/>
      <c r="K23" s="243">
        <f>SUM(K17:K19)</f>
        <v>-0.938</v>
      </c>
      <c r="L23" s="25"/>
      <c r="M23" s="21"/>
      <c r="N23" s="244" t="s">
        <v>335</v>
      </c>
      <c r="O23" s="21"/>
      <c r="P23" s="243">
        <f>SUM(P17:P19)</f>
        <v>-1.298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2011-09-03T06:14:06Z</cp:lastPrinted>
  <dcterms:created xsi:type="dcterms:W3CDTF">1996-10-14T23:33:28Z</dcterms:created>
  <dcterms:modified xsi:type="dcterms:W3CDTF">2011-09-03T06:14:31Z</dcterms:modified>
  <cp:category/>
  <cp:version/>
  <cp:contentType/>
  <cp:contentStatus/>
</cp:coreProperties>
</file>